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Старый комп\Documents\УТОЧНЕНИЯ\Уточнения 2025\Уточнение 2\Решение 2\"/>
    </mc:Choice>
  </mc:AlternateContent>
  <bookViews>
    <workbookView xWindow="0" yWindow="0" windowWidth="28800" windowHeight="10035"/>
  </bookViews>
  <sheets>
    <sheet name="2.доходы" sheetId="1" r:id="rId1"/>
  </sheets>
  <definedNames>
    <definedName name="_xlnm._FilterDatabase" localSheetId="0" hidden="1">'2.доходы'!$A$10:$K$150</definedName>
    <definedName name="_xlnm.Print_Area" localSheetId="0">'2.доходы'!$A$1:$K$151</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157" i="1" l="1"/>
  <c r="K156" i="1" s="1"/>
  <c r="K155" i="1" s="1"/>
  <c r="H157" i="1"/>
  <c r="H156" i="1" s="1"/>
  <c r="H155" i="1" s="1"/>
  <c r="E157" i="1"/>
  <c r="E156" i="1" s="1"/>
  <c r="E155" i="1" s="1"/>
  <c r="J156" i="1"/>
  <c r="J155" i="1" s="1"/>
  <c r="I156" i="1"/>
  <c r="I155" i="1" s="1"/>
  <c r="F156" i="1"/>
  <c r="C156" i="1"/>
  <c r="F155" i="1"/>
  <c r="C155" i="1"/>
  <c r="K154" i="1"/>
  <c r="H154" i="1"/>
  <c r="H152" i="1" s="1"/>
  <c r="H151" i="1" s="1"/>
  <c r="E154" i="1"/>
  <c r="E152" i="1" s="1"/>
  <c r="E151" i="1" s="1"/>
  <c r="K153" i="1"/>
  <c r="K152" i="1" s="1"/>
  <c r="K151" i="1" s="1"/>
  <c r="H153" i="1"/>
  <c r="E153" i="1"/>
  <c r="J152" i="1"/>
  <c r="J151" i="1" s="1"/>
  <c r="I152" i="1"/>
  <c r="I151" i="1" s="1"/>
  <c r="G152" i="1"/>
  <c r="G151" i="1" s="1"/>
  <c r="F152" i="1"/>
  <c r="F151" i="1" s="1"/>
  <c r="D152" i="1"/>
  <c r="C152" i="1"/>
  <c r="C151" i="1" s="1"/>
  <c r="D151" i="1"/>
  <c r="K150" i="1"/>
  <c r="K149" i="1" s="1"/>
  <c r="K148" i="1" s="1"/>
  <c r="H150" i="1"/>
  <c r="H149" i="1" s="1"/>
  <c r="H148" i="1" s="1"/>
  <c r="E150" i="1"/>
  <c r="E149" i="1" s="1"/>
  <c r="E148" i="1" s="1"/>
  <c r="J149" i="1"/>
  <c r="J148" i="1" s="1"/>
  <c r="I149" i="1"/>
  <c r="I148" i="1" s="1"/>
  <c r="G149" i="1"/>
  <c r="G148" i="1" s="1"/>
  <c r="F149" i="1"/>
  <c r="F148" i="1" s="1"/>
  <c r="D149" i="1"/>
  <c r="D148" i="1" s="1"/>
  <c r="C149" i="1"/>
  <c r="C148" i="1" s="1"/>
  <c r="K147" i="1"/>
  <c r="H147" i="1"/>
  <c r="H146" i="1" s="1"/>
  <c r="H145" i="1" s="1"/>
  <c r="E147" i="1"/>
  <c r="E146" i="1" s="1"/>
  <c r="E145" i="1" s="1"/>
  <c r="K146" i="1"/>
  <c r="K145" i="1" s="1"/>
  <c r="J146" i="1"/>
  <c r="J145" i="1" s="1"/>
  <c r="I146" i="1"/>
  <c r="G146" i="1"/>
  <c r="F146" i="1"/>
  <c r="D146" i="1"/>
  <c r="D145" i="1" s="1"/>
  <c r="C146" i="1"/>
  <c r="C145" i="1" s="1"/>
  <c r="I145" i="1"/>
  <c r="G145" i="1"/>
  <c r="K144" i="1"/>
  <c r="H144" i="1"/>
  <c r="E144" i="1"/>
  <c r="D144" i="1"/>
  <c r="K143" i="1"/>
  <c r="H143" i="1"/>
  <c r="E143" i="1"/>
  <c r="E142" i="1"/>
  <c r="K141" i="1"/>
  <c r="H141" i="1"/>
  <c r="E141" i="1"/>
  <c r="K140" i="1"/>
  <c r="H140" i="1"/>
  <c r="H136" i="1" s="1"/>
  <c r="E140" i="1"/>
  <c r="K139" i="1"/>
  <c r="H139" i="1"/>
  <c r="E139" i="1"/>
  <c r="K138" i="1"/>
  <c r="H138" i="1"/>
  <c r="E138" i="1"/>
  <c r="K137" i="1"/>
  <c r="H137" i="1"/>
  <c r="E137" i="1"/>
  <c r="J136" i="1"/>
  <c r="I136" i="1"/>
  <c r="G136" i="1"/>
  <c r="F136" i="1"/>
  <c r="D136" i="1"/>
  <c r="C136" i="1"/>
  <c r="K135" i="1"/>
  <c r="H135" i="1"/>
  <c r="E135" i="1"/>
  <c r="K134" i="1"/>
  <c r="H134" i="1"/>
  <c r="E134" i="1"/>
  <c r="K133" i="1"/>
  <c r="H133" i="1"/>
  <c r="E133" i="1"/>
  <c r="K132" i="1"/>
  <c r="H132" i="1"/>
  <c r="E132" i="1"/>
  <c r="K131" i="1"/>
  <c r="H131" i="1"/>
  <c r="E131" i="1"/>
  <c r="K130" i="1"/>
  <c r="H130" i="1"/>
  <c r="E130" i="1"/>
  <c r="K129" i="1"/>
  <c r="H129" i="1"/>
  <c r="E129" i="1"/>
  <c r="K128" i="1"/>
  <c r="H128" i="1"/>
  <c r="E128" i="1"/>
  <c r="J127" i="1"/>
  <c r="I127" i="1"/>
  <c r="G127" i="1"/>
  <c r="F127" i="1"/>
  <c r="D127" i="1"/>
  <c r="C127" i="1"/>
  <c r="K126" i="1"/>
  <c r="H126" i="1"/>
  <c r="E126" i="1"/>
  <c r="K125" i="1"/>
  <c r="H125" i="1"/>
  <c r="E125" i="1"/>
  <c r="K124" i="1"/>
  <c r="H124" i="1"/>
  <c r="E124" i="1"/>
  <c r="K123" i="1"/>
  <c r="H123" i="1"/>
  <c r="E123" i="1"/>
  <c r="K122" i="1"/>
  <c r="H122" i="1"/>
  <c r="E122" i="1"/>
  <c r="K121" i="1"/>
  <c r="H121" i="1"/>
  <c r="E121" i="1"/>
  <c r="K120" i="1"/>
  <c r="H120" i="1"/>
  <c r="E120" i="1"/>
  <c r="K119" i="1"/>
  <c r="H119" i="1"/>
  <c r="E119" i="1"/>
  <c r="K118" i="1"/>
  <c r="H118" i="1"/>
  <c r="E118" i="1"/>
  <c r="K117" i="1"/>
  <c r="H117" i="1"/>
  <c r="E117" i="1"/>
  <c r="K116" i="1"/>
  <c r="H116" i="1"/>
  <c r="E116" i="1"/>
  <c r="E115" i="1"/>
  <c r="K114" i="1"/>
  <c r="H114" i="1"/>
  <c r="E114" i="1"/>
  <c r="K113" i="1"/>
  <c r="H113" i="1"/>
  <c r="E113" i="1"/>
  <c r="K112" i="1"/>
  <c r="H112" i="1"/>
  <c r="E112" i="1"/>
  <c r="K111" i="1"/>
  <c r="H111" i="1"/>
  <c r="E111" i="1"/>
  <c r="K110" i="1"/>
  <c r="H110" i="1"/>
  <c r="E110" i="1"/>
  <c r="K109" i="1"/>
  <c r="H109" i="1"/>
  <c r="E109" i="1"/>
  <c r="K108" i="1"/>
  <c r="H108" i="1"/>
  <c r="E108" i="1"/>
  <c r="K107" i="1"/>
  <c r="H107" i="1"/>
  <c r="E107" i="1"/>
  <c r="K106" i="1"/>
  <c r="H106" i="1"/>
  <c r="E106" i="1"/>
  <c r="K105" i="1"/>
  <c r="H105" i="1"/>
  <c r="E105" i="1"/>
  <c r="K104" i="1"/>
  <c r="H104" i="1"/>
  <c r="E104" i="1"/>
  <c r="K103" i="1"/>
  <c r="H103" i="1"/>
  <c r="E103" i="1"/>
  <c r="J102" i="1"/>
  <c r="I102" i="1"/>
  <c r="G102" i="1"/>
  <c r="F102" i="1"/>
  <c r="D102" i="1"/>
  <c r="C102" i="1"/>
  <c r="E101" i="1"/>
  <c r="K100" i="1"/>
  <c r="H100" i="1"/>
  <c r="E100" i="1"/>
  <c r="K99" i="1"/>
  <c r="H99" i="1"/>
  <c r="E99" i="1"/>
  <c r="K98" i="1"/>
  <c r="H98" i="1"/>
  <c r="H97" i="1" s="1"/>
  <c r="E98" i="1"/>
  <c r="J97" i="1"/>
  <c r="I97" i="1"/>
  <c r="G97" i="1"/>
  <c r="F97" i="1"/>
  <c r="D97" i="1"/>
  <c r="C97" i="1"/>
  <c r="K94" i="1"/>
  <c r="K93" i="1" s="1"/>
  <c r="H94" i="1"/>
  <c r="E94" i="1"/>
  <c r="H93" i="1"/>
  <c r="D93" i="1"/>
  <c r="C93" i="1"/>
  <c r="E92" i="1"/>
  <c r="J91" i="1"/>
  <c r="J90" i="1" s="1"/>
  <c r="I91" i="1"/>
  <c r="I90" i="1" s="1"/>
  <c r="G91" i="1"/>
  <c r="F91" i="1"/>
  <c r="F90" i="1" s="1"/>
  <c r="E91" i="1"/>
  <c r="D91" i="1"/>
  <c r="C91" i="1"/>
  <c r="G90" i="1"/>
  <c r="K89" i="1"/>
  <c r="H89" i="1"/>
  <c r="E89" i="1"/>
  <c r="K88" i="1"/>
  <c r="H88" i="1"/>
  <c r="E88" i="1"/>
  <c r="K87" i="1"/>
  <c r="H87" i="1"/>
  <c r="E87" i="1"/>
  <c r="K86" i="1"/>
  <c r="H86" i="1"/>
  <c r="E86" i="1"/>
  <c r="K85" i="1"/>
  <c r="H85" i="1"/>
  <c r="E85" i="1"/>
  <c r="K84" i="1"/>
  <c r="H84" i="1"/>
  <c r="E84" i="1"/>
  <c r="K83" i="1"/>
  <c r="H83" i="1"/>
  <c r="E83" i="1"/>
  <c r="K82" i="1"/>
  <c r="H82" i="1"/>
  <c r="E82" i="1"/>
  <c r="K81" i="1"/>
  <c r="H81" i="1"/>
  <c r="E81" i="1"/>
  <c r="K80" i="1"/>
  <c r="H80" i="1"/>
  <c r="E80" i="1"/>
  <c r="K79" i="1"/>
  <c r="H79" i="1"/>
  <c r="E79" i="1"/>
  <c r="K78" i="1"/>
  <c r="H78" i="1"/>
  <c r="E78" i="1"/>
  <c r="K77" i="1"/>
  <c r="H77" i="1"/>
  <c r="E77" i="1"/>
  <c r="K76" i="1"/>
  <c r="H76" i="1"/>
  <c r="E76" i="1"/>
  <c r="K75" i="1"/>
  <c r="H75" i="1"/>
  <c r="E75" i="1"/>
  <c r="K74" i="1"/>
  <c r="H74" i="1"/>
  <c r="E74" i="1"/>
  <c r="K73" i="1"/>
  <c r="H73" i="1"/>
  <c r="E73" i="1"/>
  <c r="K72" i="1"/>
  <c r="H72" i="1"/>
  <c r="E72" i="1"/>
  <c r="K71" i="1"/>
  <c r="H71" i="1"/>
  <c r="E71" i="1"/>
  <c r="K70" i="1"/>
  <c r="H70" i="1"/>
  <c r="E70" i="1"/>
  <c r="K69" i="1"/>
  <c r="H69" i="1"/>
  <c r="E69" i="1"/>
  <c r="K68" i="1"/>
  <c r="H68" i="1"/>
  <c r="E68" i="1"/>
  <c r="K67" i="1"/>
  <c r="H67" i="1"/>
  <c r="E67" i="1"/>
  <c r="K66" i="1"/>
  <c r="K65" i="1" s="1"/>
  <c r="H66" i="1"/>
  <c r="E66" i="1"/>
  <c r="J65" i="1"/>
  <c r="I65" i="1"/>
  <c r="G65" i="1"/>
  <c r="F65" i="1"/>
  <c r="D65" i="1"/>
  <c r="C65" i="1"/>
  <c r="K64" i="1"/>
  <c r="H64" i="1"/>
  <c r="H62" i="1" s="1"/>
  <c r="H61" i="1" s="1"/>
  <c r="E64" i="1"/>
  <c r="E62" i="1" s="1"/>
  <c r="E61" i="1" s="1"/>
  <c r="K63" i="1"/>
  <c r="K62" i="1" s="1"/>
  <c r="K61" i="1" s="1"/>
  <c r="H63" i="1"/>
  <c r="E63" i="1"/>
  <c r="J62" i="1"/>
  <c r="I62" i="1"/>
  <c r="I61" i="1" s="1"/>
  <c r="G62" i="1"/>
  <c r="G61" i="1" s="1"/>
  <c r="F62" i="1"/>
  <c r="F61" i="1" s="1"/>
  <c r="D62" i="1"/>
  <c r="D61" i="1" s="1"/>
  <c r="C62" i="1"/>
  <c r="C61" i="1" s="1"/>
  <c r="J61" i="1"/>
  <c r="K60" i="1"/>
  <c r="K59" i="1" s="1"/>
  <c r="K58" i="1" s="1"/>
  <c r="H60" i="1"/>
  <c r="H59" i="1" s="1"/>
  <c r="E60" i="1"/>
  <c r="J59" i="1"/>
  <c r="J58" i="1" s="1"/>
  <c r="I59" i="1"/>
  <c r="G59" i="1"/>
  <c r="G58" i="1" s="1"/>
  <c r="F59" i="1"/>
  <c r="F58" i="1" s="1"/>
  <c r="E59" i="1"/>
  <c r="E58" i="1" s="1"/>
  <c r="D59" i="1"/>
  <c r="D58" i="1" s="1"/>
  <c r="C59" i="1"/>
  <c r="C58" i="1" s="1"/>
  <c r="I58" i="1"/>
  <c r="H58" i="1"/>
  <c r="K57" i="1"/>
  <c r="H57" i="1"/>
  <c r="E57" i="1"/>
  <c r="K56" i="1"/>
  <c r="H56" i="1"/>
  <c r="E56" i="1"/>
  <c r="K55" i="1"/>
  <c r="H55" i="1"/>
  <c r="E55" i="1"/>
  <c r="E53" i="1" s="1"/>
  <c r="E52" i="1" s="1"/>
  <c r="K54" i="1"/>
  <c r="K53" i="1" s="1"/>
  <c r="K52" i="1" s="1"/>
  <c r="H54" i="1"/>
  <c r="E54" i="1"/>
  <c r="J53" i="1"/>
  <c r="J52" i="1" s="1"/>
  <c r="I53" i="1"/>
  <c r="I52" i="1" s="1"/>
  <c r="G53" i="1"/>
  <c r="G52" i="1" s="1"/>
  <c r="F53" i="1"/>
  <c r="F52" i="1" s="1"/>
  <c r="D53" i="1"/>
  <c r="C53" i="1"/>
  <c r="D52" i="1"/>
  <c r="C52" i="1"/>
  <c r="K51" i="1"/>
  <c r="K49" i="1" s="1"/>
  <c r="H51" i="1"/>
  <c r="E51" i="1"/>
  <c r="K50" i="1"/>
  <c r="H50" i="1"/>
  <c r="D50" i="1"/>
  <c r="J49" i="1"/>
  <c r="I49" i="1"/>
  <c r="G49" i="1"/>
  <c r="F49" i="1"/>
  <c r="C49" i="1"/>
  <c r="K48" i="1"/>
  <c r="K47" i="1" s="1"/>
  <c r="H48" i="1"/>
  <c r="H47" i="1" s="1"/>
  <c r="E48" i="1"/>
  <c r="E47" i="1" s="1"/>
  <c r="J47" i="1"/>
  <c r="I47" i="1"/>
  <c r="G47" i="1"/>
  <c r="F47" i="1"/>
  <c r="D47" i="1"/>
  <c r="C47" i="1"/>
  <c r="K46" i="1"/>
  <c r="H46" i="1"/>
  <c r="E46" i="1"/>
  <c r="E43" i="1" s="1"/>
  <c r="K45" i="1"/>
  <c r="H45" i="1"/>
  <c r="E45" i="1"/>
  <c r="K44" i="1"/>
  <c r="H44" i="1"/>
  <c r="E44" i="1"/>
  <c r="J43" i="1"/>
  <c r="J42" i="1" s="1"/>
  <c r="I43" i="1"/>
  <c r="I42" i="1" s="1"/>
  <c r="G43" i="1"/>
  <c r="G42" i="1" s="1"/>
  <c r="F43" i="1"/>
  <c r="F42" i="1" s="1"/>
  <c r="D43" i="1"/>
  <c r="C43" i="1"/>
  <c r="C42" i="1" s="1"/>
  <c r="K40" i="1"/>
  <c r="H40" i="1"/>
  <c r="E40" i="1"/>
  <c r="K39" i="1"/>
  <c r="H39" i="1"/>
  <c r="E39" i="1"/>
  <c r="E38" i="1" s="1"/>
  <c r="J38" i="1"/>
  <c r="I38" i="1"/>
  <c r="H38" i="1"/>
  <c r="G38" i="1"/>
  <c r="F38" i="1"/>
  <c r="D38" i="1"/>
  <c r="C38" i="1"/>
  <c r="K37" i="1"/>
  <c r="H37" i="1"/>
  <c r="E37" i="1"/>
  <c r="K36" i="1"/>
  <c r="H36" i="1"/>
  <c r="E36" i="1"/>
  <c r="E35" i="1" s="1"/>
  <c r="K35" i="1"/>
  <c r="J35" i="1"/>
  <c r="I35" i="1"/>
  <c r="G35" i="1"/>
  <c r="F35" i="1"/>
  <c r="D35" i="1"/>
  <c r="C35" i="1"/>
  <c r="K34" i="1"/>
  <c r="H34" i="1"/>
  <c r="H33" i="1" s="1"/>
  <c r="E34" i="1"/>
  <c r="E33" i="1" s="1"/>
  <c r="K33" i="1"/>
  <c r="J33" i="1"/>
  <c r="J32" i="1" s="1"/>
  <c r="I33" i="1"/>
  <c r="I32" i="1" s="1"/>
  <c r="G33" i="1"/>
  <c r="G32" i="1" s="1"/>
  <c r="F33" i="1"/>
  <c r="D33" i="1"/>
  <c r="C33" i="1"/>
  <c r="C32" i="1"/>
  <c r="K31" i="1"/>
  <c r="K30" i="1" s="1"/>
  <c r="H31" i="1"/>
  <c r="H30" i="1" s="1"/>
  <c r="E31" i="1"/>
  <c r="E30" i="1" s="1"/>
  <c r="J30" i="1"/>
  <c r="I30" i="1"/>
  <c r="G30" i="1"/>
  <c r="F30" i="1"/>
  <c r="D30" i="1"/>
  <c r="C30" i="1"/>
  <c r="K29" i="1"/>
  <c r="H29" i="1"/>
  <c r="E29" i="1"/>
  <c r="K28" i="1"/>
  <c r="H28" i="1"/>
  <c r="E28" i="1"/>
  <c r="E27" i="1" s="1"/>
  <c r="J27" i="1"/>
  <c r="J26" i="1" s="1"/>
  <c r="J12" i="1" s="1"/>
  <c r="I27" i="1"/>
  <c r="G27" i="1"/>
  <c r="G26" i="1" s="1"/>
  <c r="F27" i="1"/>
  <c r="F26" i="1" s="1"/>
  <c r="D27" i="1"/>
  <c r="D26" i="1" s="1"/>
  <c r="C27" i="1"/>
  <c r="K25" i="1"/>
  <c r="H25" i="1"/>
  <c r="E25" i="1"/>
  <c r="K24" i="1"/>
  <c r="H24" i="1"/>
  <c r="H21" i="1" s="1"/>
  <c r="E24" i="1"/>
  <c r="E21" i="1" s="1"/>
  <c r="K23" i="1"/>
  <c r="K21" i="1" s="1"/>
  <c r="H23" i="1"/>
  <c r="E23" i="1"/>
  <c r="K22" i="1"/>
  <c r="H22" i="1"/>
  <c r="E22" i="1"/>
  <c r="J21" i="1"/>
  <c r="I21" i="1"/>
  <c r="G21" i="1"/>
  <c r="F21" i="1"/>
  <c r="D21" i="1"/>
  <c r="C21" i="1"/>
  <c r="K20" i="1"/>
  <c r="H20" i="1"/>
  <c r="E20" i="1"/>
  <c r="K19" i="1"/>
  <c r="H19" i="1"/>
  <c r="E19" i="1"/>
  <c r="K18" i="1"/>
  <c r="H18" i="1"/>
  <c r="E18" i="1"/>
  <c r="K17" i="1"/>
  <c r="H17" i="1"/>
  <c r="E17" i="1"/>
  <c r="K16" i="1"/>
  <c r="H16" i="1"/>
  <c r="E16" i="1"/>
  <c r="I15" i="1"/>
  <c r="I14" i="1" s="1"/>
  <c r="F15" i="1"/>
  <c r="H15" i="1" s="1"/>
  <c r="C15" i="1"/>
  <c r="C14" i="1" s="1"/>
  <c r="C13" i="1" s="1"/>
  <c r="J14" i="1"/>
  <c r="G14" i="1"/>
  <c r="G13" i="1" s="1"/>
  <c r="F14" i="1"/>
  <c r="F13" i="1" s="1"/>
  <c r="D14" i="1"/>
  <c r="D13" i="1" s="1"/>
  <c r="J13" i="1"/>
  <c r="I13" i="1"/>
  <c r="J96" i="1" l="1"/>
  <c r="J95" i="1" s="1"/>
  <c r="K102" i="1"/>
  <c r="E127" i="1"/>
  <c r="E97" i="1"/>
  <c r="K27" i="1"/>
  <c r="K26" i="1" s="1"/>
  <c r="K38" i="1"/>
  <c r="F41" i="1"/>
  <c r="C96" i="1"/>
  <c r="C95" i="1" s="1"/>
  <c r="H102" i="1"/>
  <c r="H96" i="1" s="1"/>
  <c r="H95" i="1" s="1"/>
  <c r="K136" i="1"/>
  <c r="H43" i="1"/>
  <c r="D96" i="1"/>
  <c r="D95" i="1" s="1"/>
  <c r="K32" i="1"/>
  <c r="G12" i="1"/>
  <c r="H65" i="1"/>
  <c r="I26" i="1"/>
  <c r="I12" i="1" s="1"/>
  <c r="E65" i="1"/>
  <c r="K43" i="1"/>
  <c r="K42" i="1" s="1"/>
  <c r="J41" i="1"/>
  <c r="J11" i="1" s="1"/>
  <c r="C26" i="1"/>
  <c r="C12" i="1" s="1"/>
  <c r="C90" i="1"/>
  <c r="G96" i="1"/>
  <c r="G95" i="1" s="1"/>
  <c r="D90" i="1"/>
  <c r="H127" i="1"/>
  <c r="H49" i="1"/>
  <c r="E93" i="1"/>
  <c r="E90" i="1" s="1"/>
  <c r="I96" i="1"/>
  <c r="I95" i="1" s="1"/>
  <c r="K127" i="1"/>
  <c r="G41" i="1"/>
  <c r="E32" i="1"/>
  <c r="I41" i="1"/>
  <c r="K15" i="1"/>
  <c r="K14" i="1" s="1"/>
  <c r="K13" i="1" s="1"/>
  <c r="K97" i="1"/>
  <c r="E136" i="1"/>
  <c r="D32" i="1"/>
  <c r="D12" i="1"/>
  <c r="H53" i="1"/>
  <c r="H52" i="1" s="1"/>
  <c r="H27" i="1"/>
  <c r="H26" i="1" s="1"/>
  <c r="F32" i="1"/>
  <c r="F12" i="1" s="1"/>
  <c r="D49" i="1"/>
  <c r="D42" i="1" s="1"/>
  <c r="E50" i="1"/>
  <c r="E49" i="1" s="1"/>
  <c r="E42" i="1" s="1"/>
  <c r="E102" i="1"/>
  <c r="H92" i="1"/>
  <c r="H91" i="1" s="1"/>
  <c r="H90" i="1"/>
  <c r="F96" i="1"/>
  <c r="F95" i="1" s="1"/>
  <c r="K92" i="1"/>
  <c r="K91" i="1" s="1"/>
  <c r="K90" i="1"/>
  <c r="K41" i="1" s="1"/>
  <c r="E26" i="1"/>
  <c r="H35" i="1"/>
  <c r="H32" i="1" s="1"/>
  <c r="E15" i="1"/>
  <c r="E14" i="1" s="1"/>
  <c r="E13" i="1" s="1"/>
  <c r="E12" i="1" s="1"/>
  <c r="C41" i="1"/>
  <c r="H14" i="1"/>
  <c r="H13" i="1" s="1"/>
  <c r="H12" i="1" s="1"/>
  <c r="J158" i="1" l="1"/>
  <c r="F11" i="1"/>
  <c r="G11" i="1"/>
  <c r="G158" i="1" s="1"/>
  <c r="K96" i="1"/>
  <c r="K95" i="1" s="1"/>
  <c r="K12" i="1"/>
  <c r="K11" i="1" s="1"/>
  <c r="H42" i="1"/>
  <c r="H41" i="1" s="1"/>
  <c r="H11" i="1" s="1"/>
  <c r="H158" i="1" s="1"/>
  <c r="C11" i="1"/>
  <c r="C158" i="1" s="1"/>
  <c r="E41" i="1"/>
  <c r="E11" i="1" s="1"/>
  <c r="D41" i="1"/>
  <c r="D11" i="1" s="1"/>
  <c r="D158" i="1" s="1"/>
  <c r="F158" i="1"/>
  <c r="E96" i="1"/>
  <c r="E95" i="1" s="1"/>
  <c r="I11" i="1"/>
  <c r="I158" i="1" s="1"/>
  <c r="K158" i="1" l="1"/>
  <c r="E158" i="1"/>
</calcChain>
</file>

<file path=xl/sharedStrings.xml><?xml version="1.0" encoding="utf-8"?>
<sst xmlns="http://schemas.openxmlformats.org/spreadsheetml/2006/main" count="311" uniqueCount="306">
  <si>
    <t xml:space="preserve">   Приложение №2</t>
  </si>
  <si>
    <t xml:space="preserve">к Решению Совета депутатов ЗАТО г. Североморск  
</t>
  </si>
  <si>
    <t>от _________________  № _____</t>
  </si>
  <si>
    <t>"Приложение №2_x000D_
к Решению Совета депутатов ЗАТО г. Североморск  _x000D_
от 17.12.2024 № 531</t>
  </si>
  <si>
    <t>Распределение доходов бюджета ЗАТО г. Североморск по кодам классификации доходов бюджетов на 2025 год и плановый период 2026 и 2027 годов</t>
  </si>
  <si>
    <t>рублей</t>
  </si>
  <si>
    <t>Наименование</t>
  </si>
  <si>
    <t>Код бюджетной классификации Российской Федерации</t>
  </si>
  <si>
    <t>Сумма</t>
  </si>
  <si>
    <t>Изменения</t>
  </si>
  <si>
    <t>2025 год</t>
  </si>
  <si>
    <t>2026 год</t>
  </si>
  <si>
    <t>2027 год</t>
  </si>
  <si>
    <t>НАЛОГОВЫЕ И НЕНАЛОГОВЫЕ ДОХОДЫ</t>
  </si>
  <si>
    <t>000 1 00 00000 00 0000 000</t>
  </si>
  <si>
    <t>НАЛОГОВЫЕ ДОХОДЫ</t>
  </si>
  <si>
    <t>НАЛОГИ НА ПРИБЫЛЬ, ДОХОДЫ</t>
  </si>
  <si>
    <t>000 1 01 00000 00 0000 000</t>
  </si>
  <si>
    <t xml:space="preserve">Налог на доходы физических лиц </t>
  </si>
  <si>
    <t>000 1 01 02000 01 0000 110</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</si>
  <si>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t>
  </si>
  <si>
    <t xml:space="preserve">000 1 01 02010 01 0000 110 
</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</si>
  <si>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</si>
  <si>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 xml:space="preserve">000 1 01 02020 01 0000 110 </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</si>
  <si>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налоговым резидентом Российской Федерации в виде дивидендов)
</t>
  </si>
  <si>
    <t xml:space="preserve">000 1 01 02030 01 0000 110 </t>
  </si>
  <si>
    <t xml:space="preserve">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t>
  </si>
  <si>
    <t xml:space="preserve">000 1 01 02080 01 0000 110                     </t>
  </si>
  <si>
    <t>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t>
  </si>
  <si>
    <t>000 1 01 02130 01 0000 110</t>
  </si>
  <si>
    <t>Налог на доходы физических лиц в отношении доходов от долевого участия в организации, полученных в виде дивидендов (в части суммы налога, превышающей 650 000 рублей)</t>
  </si>
  <si>
    <t>000 1 01 02140 01 0000 110</t>
  </si>
  <si>
    <t>НАЛОГИ НА ТОВАРЫ (РАБОТЫ, УСЛУГИ), РЕАЛИЗУЕМЫЕ НА ТЕРРИТОРИИ РОССИЙСКОЙ ФЕДЕРАЦИИ</t>
  </si>
  <si>
    <t>000 1 03 00000 00 0000 000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</si>
  <si>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</si>
  <si>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000 1 03 02231 01 0000 110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</si>
  <si>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</si>
  <si>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000 1 03 02241 01 0000 110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</si>
  <si>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</si>
  <si>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000 1 03 02251 01 0000 110</t>
  </si>
  <si>
    <t>Туристический налог</t>
  </si>
  <si>
    <t>000 1 03 03000 01 0000 110</t>
  </si>
  <si>
    <t>НАЛОГИ НА СОВОКУПНЫЙ ДОХОД</t>
  </si>
  <si>
    <t>000 1 05 00000 00 0000 000</t>
  </si>
  <si>
    <t xml:space="preserve">Налог, взимаемый в связи с применением упрощенной системы налогообложения </t>
  </si>
  <si>
    <t xml:space="preserve">000 1 05 01000 00 0000 110   </t>
  </si>
  <si>
    <t>Налог, взимаемый с налогоплательщиков, выбравших в качестве объекта налогообложения доходы</t>
  </si>
  <si>
    <t xml:space="preserve">000 1 05 01011 01 0000 110   </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</si>
  <si>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</si>
  <si>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 xml:space="preserve">000 1 05 01021 01 0000 110   </t>
  </si>
  <si>
    <t xml:space="preserve">Налог, взимаемый в связи с применением патентной системы налогообложения </t>
  </si>
  <si>
    <t xml:space="preserve">000 1 05 04000 02 0000 110   </t>
  </si>
  <si>
    <t xml:space="preserve">Налог, взимаемый в связи с применением патентной системы налогообложения, зачисляемый в бюджеты городских округов </t>
  </si>
  <si>
    <t>000 1 05 04010 02 0000 110</t>
  </si>
  <si>
    <t>НАЛОГИ НА ИМУЩЕСТВО</t>
  </si>
  <si>
    <t>000 1 06 00000 00 0000 000</t>
  </si>
  <si>
    <t xml:space="preserve">Налог на имущество физических лиц </t>
  </si>
  <si>
    <t xml:space="preserve">000 1 06 01000 00 0000 110 </t>
  </si>
  <si>
    <t>Налог на имущество физических лиц, взимаемый по ставкам, применяемым  к объектам налогообложения, расположенным в границах городских округов</t>
  </si>
  <si>
    <t xml:space="preserve">000 1 06 01020 04 0000 110 </t>
  </si>
  <si>
    <t>Земельный налог</t>
  </si>
  <si>
    <t xml:space="preserve">000 1 06 06000 00 0000 110 </t>
  </si>
  <si>
    <t>Земельный налог с организаций, обладающих земельным участком, расположенным в границах городских округов</t>
  </si>
  <si>
    <t xml:space="preserve"> 000 1 06 06032 04 0000 110 </t>
  </si>
  <si>
    <t>Земельный налог с физических лиц, обладающих земельным участком, расположенным в границах городских округов</t>
  </si>
  <si>
    <t xml:space="preserve"> 000 1 06 06042 04 0000 110 </t>
  </si>
  <si>
    <t>ГОСУДАРСТВЕННАЯ ПОШЛИНА</t>
  </si>
  <si>
    <t>000 1 08 00000 00 0000 000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</si>
  <si>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</si>
  <si>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 xml:space="preserve">000 1 08 03010 01 0000 110 </t>
  </si>
  <si>
    <t>Государственная пошлина за выдачу разрешения на установку рекламной конструкции</t>
  </si>
  <si>
    <t>000 1 08 07150 01 0000 110</t>
  </si>
  <si>
    <t>НЕНАЛОГОВЫЕ ДОХОДЫ</t>
  </si>
  <si>
    <t>ДОХОДЫ ОТ ИСПОЛЬЗОВАНИЯ ИМУЩЕСТВА, НАХОДЯЩЕГОСЯ В ГОСУДАРСТВЕННОЙ И МУНИЦИПАЛЬНОЙ СОБСТВЕННОСТИ</t>
  </si>
  <si>
    <t>000 1 11 00000 00 0000 000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</si>
  <si>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</si>
  <si>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000 1 11 05000 00 0000 120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</si>
  <si>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</si>
  <si>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 xml:space="preserve">000 1 11 05012 04 0000 120 </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</si>
  <si>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округов(за исключением земельных участков муниципальных бюджетных и автономных учреждений)</t>
  </si>
  <si>
    <t>000 1 11 05024 04 0000 120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</si>
  <si>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</si>
  <si>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 xml:space="preserve">000 1 11 05034 04 0000 120 </t>
  </si>
  <si>
    <t>Платежи от государственных и муниципальных унитарных предприятий</t>
  </si>
  <si>
    <t xml:space="preserve">000 1 11 07000 00 0000 120 </t>
  </si>
  <si>
    <t>Доходы от перечисления части прибыли, остающейся после уплаты налогов и иных обязательных платежей муниципальных унитарных предприятий, созданными городскими округами</t>
  </si>
  <si>
    <t>000 1 11 07014 04 0000 120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</si>
  <si>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</si>
  <si>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000 1 11 09000 00 0000 120 </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</si>
  <si>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</si>
  <si>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 xml:space="preserve"> 000 1 11 09044 04 0000 120 </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</si>
  <si>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t>
  </si>
  <si>
    <t xml:space="preserve">000 1 11 09080 04 0000 120 </t>
  </si>
  <si>
    <t>ПЛАТЕЖИ ПРИ ПОЛЬЗОВАНИИ ПРИРОДНЫМИ РЕСУРСАМИ</t>
  </si>
  <si>
    <t>000 1 12 00000 00 0000 000</t>
  </si>
  <si>
    <t>Плата за негативное воздействие на окружающую среду</t>
  </si>
  <si>
    <t>000 1 12 01000 01 0000 120</t>
  </si>
  <si>
    <t>Плата за выбросы загрязняющих веществ в атмосферный воздух стационарными объектами</t>
  </si>
  <si>
    <t>000 1 12 01010 01 0000 120</t>
  </si>
  <si>
    <t>Плата за сбросы загрязняющих веществ в водные объекты</t>
  </si>
  <si>
    <t>000 1 12 01030 01 0000 120</t>
  </si>
  <si>
    <t xml:space="preserve">Плата за размещение отходов производства </t>
  </si>
  <si>
    <t>000 1 12 01041 01 0000 120</t>
  </si>
  <si>
    <t>Плата за выбросы загрязняющих веществ, образующихся при сжигании на факельных установках и (или) рассеивании попутного нефтяного газа</t>
  </si>
  <si>
    <t>000 1 12 01070 01 0000 120</t>
  </si>
  <si>
    <t>ДОХОДЫ ОТ ОКАЗАНИЯ ПЛАТНЫХ УСЛУГ И КОМПЕНСАЦИИ ЗАТРАТ ГОСУДАРСТВА</t>
  </si>
  <si>
    <t>000 1 13 00000 00 0000 000</t>
  </si>
  <si>
    <t xml:space="preserve"> Доходы от компенсации затрат государства</t>
  </si>
  <si>
    <t>000 1 13 02000 00 0000 130</t>
  </si>
  <si>
    <t>Прочие доходы от компенсации затрат бюджетов городских округов</t>
  </si>
  <si>
    <t>000 1 13 02994 04 0000 130</t>
  </si>
  <si>
    <t>ДОХОДЫ ОТ ПРОДАЖИ МАТЕРИАЛЬНЫХ И НЕМАТЕРИАЛЬНЫХ АКТИВОВ</t>
  </si>
  <si>
    <t>000 1 14 00000 00 0000 000</t>
  </si>
  <si>
    <t>Доходы от реализации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</si>
  <si>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000 1 14 02000 00 0000 000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</si>
  <si>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</si>
  <si>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000 1 14 02043 04 0000 410 </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</si>
  <si>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</si>
  <si>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 xml:space="preserve">000 1 14 02043 04 0000 440 </t>
  </si>
  <si>
    <t>ШТРАФЫ, САНКЦИИ, ВОЗМЕЩЕНИЕ УЩЕРБА</t>
  </si>
  <si>
    <t>000 1 16 00000 00 0000 000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</si>
  <si>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</si>
  <si>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 xml:space="preserve"> 000 1 16 01053 01 0000 140 </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</si>
  <si>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</si>
  <si>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 xml:space="preserve"> 000 1 16 01063 01 0000 140 </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</si>
  <si>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</si>
  <si>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 xml:space="preserve"> 000 1 16 01073 01 0000 140 </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</si>
  <si>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t>
  </si>
  <si>
    <t xml:space="preserve"> 000 1 16 01074 01 0000 140 </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</si>
  <si>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и обращения с животными, налагаемые мировыми судьями, комиссиями по делам несовершеннолетних и защите их прав</t>
  </si>
  <si>
    <t>000 1 16 01083 01 0000 140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</si>
  <si>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</si>
  <si>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000 1 16 01103 01 0000 140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</si>
  <si>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</si>
  <si>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000 1 16 01113 01 0000 140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</si>
  <si>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</si>
  <si>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000 1 16 01133 01 0000 140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</si>
  <si>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</si>
  <si>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000 1 16 01143 01 0000 140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</si>
  <si>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</si>
  <si>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 xml:space="preserve"> 000 1 16 01153 01 0000 140 </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</si>
  <si>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t>
  </si>
  <si>
    <t xml:space="preserve"> 000 1 16 01154 01 0000 140 </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</si>
  <si>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связанные с нецелевым использованием бюджетных средств, невозвратом либо несвоевременным возвратом бюджетного кредита, неперечислением либо несвоевременным перечислением платы за пользование бюджетным кредитом, нарушением условий предоставления бюджетного кредита, нарушением порядка и (или) условий предоставления (расходования) межбюджетных трансфертов, нарушением условий предоставления бюджетных инвестиций, субсидий юридическим лицам, индивидуальным предпринимателям и физическим лицам, подлежащие зачислению в бюджет муниципального образования</t>
  </si>
  <si>
    <t xml:space="preserve"> 000 1 16 01157 01 0000 140 </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</si>
  <si>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</si>
  <si>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000 1 16 01173 01 0000 140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</si>
  <si>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</si>
  <si>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 xml:space="preserve"> 000 1 16 01193 01 0000 140 </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</si>
  <si>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выявленные должностными лицами органов муниципального контроля</t>
  </si>
  <si>
    <t>000 1 1601194 01 0000 140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</si>
  <si>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</si>
  <si>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 xml:space="preserve"> 000 1 16 01203 01 0000 140 </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</si>
  <si>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</si>
  <si>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 xml:space="preserve"> 000 1 16 02020 02 0000 140 </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</si>
  <si>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</si>
  <si>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000 1 16 07010 04 0000 140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</si>
  <si>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</si>
  <si>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000 1 16 07090 04 0000 140</t>
  </si>
  <si>
    <t>Прочее возмещение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</si>
  <si>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000 1 16 10032 04 0000 140</t>
  </si>
  <si>
    <t>Платежи в целях возмещения убытков, причиненных уклонением от заключения с муниципальным органом городского округа (муниципальным казенным учреждением) муниципального контракта, а также иные денежные средства, подлежащие зачислению в бюджет городского округа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</si>
  <si>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000 1 16 10061 04 0000 140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</si>
  <si>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</si>
  <si>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000 1 16 10123 01 0000 140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</si>
  <si>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</si>
  <si>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000 1 16 10129 01 0000 140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</si>
  <si>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водным биологическим ресурсам,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</si>
  <si>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000 1 16 11050 01 0000 140</t>
  </si>
  <si>
    <t>ПРОЧИЕ НЕНАЛОГОВЫЕ ДОХОДЫ</t>
  </si>
  <si>
    <t>000 1 17 00000 00 0000 000</t>
  </si>
  <si>
    <t xml:space="preserve">Прочие неналоговые доходы </t>
  </si>
  <si>
    <t>000 1 17 05040 00 0000 180</t>
  </si>
  <si>
    <t>Прочие неналоговые доходы бюджетов городских округов</t>
  </si>
  <si>
    <t>000 1 17 05040 04 0000 180</t>
  </si>
  <si>
    <t>Инициативные платежи</t>
  </si>
  <si>
    <t>000 1 17 15000 00 0000 150</t>
  </si>
  <si>
    <t>Инициативные платежи, зачисляемые в бюджеты городских округов</t>
  </si>
  <si>
    <t>000 1 17 15020 04 0000 150</t>
  </si>
  <si>
    <t>БЕЗВОЗМЕЗДНЫЕ ПОСТУПЛЕНИЯ</t>
  </si>
  <si>
    <t xml:space="preserve">000 2 00 00000 00 0000 000 </t>
  </si>
  <si>
    <t>БЕЗВОЗМЕЗДНЫЕ ПОСТУПЛЕНИЯ ОТ ДРУГИХ БЮДЖЕТОВ БЮДЖЕТНОЙ СИСТЕМЫ РОССИЙСКОЙ ФЕДЕРАЦИИ</t>
  </si>
  <si>
    <t xml:space="preserve">000 2 02 00000 00 0000 000 </t>
  </si>
  <si>
    <t>Дотации бюджетам бюджетной системы Российской Федерации</t>
  </si>
  <si>
    <t xml:space="preserve">000 2 02 10000 00 0000 150 </t>
  </si>
  <si>
    <t>Дотации бюджетам городских округов на выравнивание бюджетной обеспеченности из бюджета субъекта Российской Федерации</t>
  </si>
  <si>
    <t>000 2 02 15001 04 0000 150</t>
  </si>
  <si>
    <t>Дотации бюджетам городских округов на поддержку мер по обеспечению сбалансированности бюджетов</t>
  </si>
  <si>
    <t>000 2 02 15002 04 0000 150</t>
  </si>
  <si>
    <t>Дотации бюджетам городских округов, связанные с особым режимом безопасного функционирования закрытых административно-территориальных образований</t>
  </si>
  <si>
    <t xml:space="preserve">000 2 02 15010 04 0000 150 </t>
  </si>
  <si>
    <t>Дотации (гранты) бюджетам городских округов за достижение показателей деятельности органов местного самоуправления</t>
  </si>
  <si>
    <t xml:space="preserve">000 2 02 16549 04 0000 150 </t>
  </si>
  <si>
    <t>Субсидии бюджетам бюджетной системы Российской Федерации (межбюджетные субсидии)</t>
  </si>
  <si>
    <t xml:space="preserve">000 2 02 20000 00 0000 150 </t>
  </si>
  <si>
    <t>Субсидии бюджетам городских округов на софинансирование капитальных вложений в объекты муниципальной собственности</t>
  </si>
  <si>
    <t>000 2 02 20077 04 0000 150</t>
  </si>
  <si>
    <t>Субсидии бюджетам городских округов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</si>
  <si>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 xml:space="preserve">000 2 02 20041 04 0000 150
</t>
  </si>
  <si>
    <t>Субсидии бюджетам городских округов на 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</si>
  <si>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000 2 02 20300 04 0000 150</t>
  </si>
  <si>
    <t>Субсидии бюджетам городских округов на обеспечение мероприятий по модернизации систем коммунальной инфраструктуры за счет средств бюджетов</t>
  </si>
  <si>
    <t>000 2 02 20303 04 0000 150</t>
  </si>
  <si>
    <t>Субсидии бюджетам городских округов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</si>
  <si>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000 2 02 25098 04 0000 150</t>
  </si>
  <si>
    <t>Субсидии бюджетам городских округов на осуществление капитального ремонта и оснащение образовательных организаций, осуществляющих образовательную деятельность по образовательным программам дошкольного образования</t>
  </si>
  <si>
    <t>000 2 02 25315 04 0000 150</t>
  </si>
  <si>
    <t>Субсидии бюджетам городских округов на 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</si>
  <si>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000 2 02 25171 04 0000 150</t>
  </si>
  <si>
    <t>Субсидии бюджетам городских округов на создание детских технопарков "Кванториум"</t>
  </si>
  <si>
    <t>000 2 02 25173 04 0000 150</t>
  </si>
  <si>
    <t>Субсидии бюджетам городских округов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</si>
  <si>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000 2 02 25232 04 0000 150</t>
  </si>
  <si>
    <t xml:space="preserve">Субсидии бюджетам городских округов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 </t>
  </si>
  <si>
    <t>000 2 02 25299 04 0000 150</t>
  </si>
  <si>
    <t>Субсидии бюджетам городских округов на строительство и реконструкцию (модернизацию) объектов питьевого водоснабжения</t>
  </si>
  <si>
    <t>000 2 02 25243 04 0000 150</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</si>
  <si>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</si>
  <si>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000 2 02 25304 04 0000 150</t>
  </si>
  <si>
    <t>Субсидии бюджетам городских округов на создание виртуальных концертных залов</t>
  </si>
  <si>
    <t>000 2 02 25453 04 0000 150</t>
  </si>
  <si>
    <t>Субсидии бюджетам городских округов на создание модельных муниципальных библиотек</t>
  </si>
  <si>
    <t>000 2 02 25454 04 0000 150</t>
  </si>
  <si>
    <t>Субсидии бюджетам городских округов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</si>
  <si>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000 2 02 25491 04 0000 150</t>
  </si>
  <si>
    <t>Субсидии бюджетам городских округов на реализацию мероприятий планов социального развития центров экономического роста субъектов Российской Федерации Арктической зоны Российской Федерации</t>
  </si>
  <si>
    <t>000 2 02 25506 04 0000 150</t>
  </si>
  <si>
    <t>Субсидии бюджетам городских округов на проведение комплексных кадастровых работ</t>
  </si>
  <si>
    <t>000 2 02 25511 04 0000 150</t>
  </si>
  <si>
    <t>Субсидии бюджетам городских округов на развитие сети учреждений культурно-досугового типа</t>
  </si>
  <si>
    <t>000 2 02 25513 04 0000 150</t>
  </si>
  <si>
    <t>Субсидии бюджетам городских округов на поддержку отрасли культуры</t>
  </si>
  <si>
    <t>000 2 02 25519 04 0000 150</t>
  </si>
  <si>
    <t>Субсидии бюджетам городских округов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t>
  </si>
  <si>
    <t>000 2 02 25527 04 0000 150</t>
  </si>
  <si>
    <t>Субсидии бюджетам городских округов на реализацию программ формирования современной городской среды</t>
  </si>
  <si>
    <t>000 2 02 25555 04 0000 150</t>
  </si>
  <si>
    <t>Субсидии бюджетам городских округов на техническое оснащение региональных и муниципальных музеев</t>
  </si>
  <si>
    <t>000 2 02 25590 04 0000 150</t>
  </si>
  <si>
    <t>Субсидии бюджетам городских округов на реализацию мероприятий по модернизации школьных систем образования</t>
  </si>
  <si>
    <t>000 2 02 25750 04 0000 150</t>
  </si>
  <si>
    <t>Прочие субсидии бюджетам городских округов</t>
  </si>
  <si>
    <t xml:space="preserve">000 2 02 29999 04 0000 150 </t>
  </si>
  <si>
    <t xml:space="preserve">Субвенции бюджетам бюджетной системы Российской Федерации </t>
  </si>
  <si>
    <t xml:space="preserve">000 2 02 30000 00 0000 150 </t>
  </si>
  <si>
    <t>Субвенции бюджетам городских округов на выполнение передаваемых полномочий субъектов Российской Федерации</t>
  </si>
  <si>
    <t>000 2 02 30024 04 0000 150</t>
  </si>
  <si>
    <t>Субвенции бюджетам городских округов на содержание ребенка, находящегося под опекой, попечительством, а также вознаграждение, причитающееся опекуну (попечителю), приемному родителю</t>
  </si>
  <si>
    <t>000 2 02 30027 04 0000 150</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</si>
  <si>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</si>
  <si>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000 2 02 30029 04 0000 150</t>
  </si>
  <si>
    <t>Субвенции бюджетам городских округов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</si>
  <si>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000 2 02 35082 04 0000 150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</si>
  <si>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</si>
  <si>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000 2 02 35120 04 0000 150</t>
  </si>
  <si>
    <t>Субвенции бюджетам городских округов на проведение Всероссийской переписи населения 2020 года</t>
  </si>
  <si>
    <t>000 2 02 35469 04 0000 150</t>
  </si>
  <si>
    <t>Субвенции бюджетам городских округов на государственную регистрацию актов гражданского состояния</t>
  </si>
  <si>
    <t>000 2 02 35930 04 0000 150</t>
  </si>
  <si>
    <t>Единая субвенция бюджетам городских округов</t>
  </si>
  <si>
    <t>000 2 02 39998 04 0000 150</t>
  </si>
  <si>
    <t>Иные межбюджетные трансферты</t>
  </si>
  <si>
    <t>000 2 02 40000 00 0000 150</t>
  </si>
  <si>
    <t>Межбюджетные трансферты,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</si>
  <si>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000 2 02 45050 04 0000 150</t>
  </si>
  <si>
    <t>Межбюджетные трансферты,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</si>
  <si>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000 2 02 45179 04 0000 150</t>
  </si>
  <si>
    <t>Межбюджетные трансферты,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</si>
  <si>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000 2 02 45303 04 0000 150</t>
  </si>
  <si>
    <t>Межбюджетные трансферты, передаваемые бюджетам городских округов на создание виртуальных концертных залов</t>
  </si>
  <si>
    <t>000 2 02 45453 04 0000 150</t>
  </si>
  <si>
    <t>Межбюджетные трансферты, передаваемые бюджетам городких округов на создание модельных муниципальных библиотек</t>
  </si>
  <si>
    <t>000 2 02 45454 04 0000 150</t>
  </si>
  <si>
    <t>Межбюджетные трансферты, передаваемые бюджетам городских округов на реализацию мероприятий планов социального развития центров экономического роста субъектов Российской Федерации, входящих в состав Арктической зоны Российской Федерации</t>
  </si>
  <si>
    <t>000 202 45575 04 0000 150</t>
  </si>
  <si>
    <t>Межбюджетный трансферт, передаваемый бюджетам городских округов на реализацию проектов развития социальной и инженерной инфраструктур</t>
  </si>
  <si>
    <t>000 202 45594 04 0000 150</t>
  </si>
  <si>
    <t>Прочие межбюджетные трансферты, передаваемые бюджетам городских округов</t>
  </si>
  <si>
    <t>000 2 02 49999 04 0000 150</t>
  </si>
  <si>
    <t>БЕЗВОЗМЕЗДНЫЕ ПОСТУПЛЕНИЯ ОТ НЕГОСУДАРСТВЕННЫХ ОРГАНИЗАЦИЙ</t>
  </si>
  <si>
    <t>000 2 04 00000 00 0000 000</t>
  </si>
  <si>
    <t>Безвозмездные поступления от негосударственных организаций в бюджеты городских округов</t>
  </si>
  <si>
    <t>000 2 04 04000 04 0000 150</t>
  </si>
  <si>
    <t>Прочие безвозмездные поступления от негосударственных организаций в бюджеты городских округов</t>
  </si>
  <si>
    <t>000 2 04 04099 04 0000 150</t>
  </si>
  <si>
    <t xml:space="preserve">ПРОЧИЕ БЕЗВОЗМЕЗДНЫЕ ПОСТУПЛЕНИЯ </t>
  </si>
  <si>
    <t>000 2 07 00000 00 0000 000</t>
  </si>
  <si>
    <t>Прочие безвозмездные поступления в бюджеты городских округов</t>
  </si>
  <si>
    <t>000 2 07 04000 04 0000 150</t>
  </si>
  <si>
    <t>000 2 07 04050 04 0000 150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</si>
  <si>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</si>
  <si>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000 2 18 00000 00 0000 000</t>
  </si>
  <si>
    <t>Доходы бюджетов городских округов от возврата организациями остатков субсидий прошлых лет</t>
  </si>
  <si>
    <t>000 2 18 04000 04 0000 150</t>
  </si>
  <si>
    <t>Доходы бюджетов городских округов от возврата бюджетными учреждениями остатков субсидий прошлых лет</t>
  </si>
  <si>
    <t>000 2 18 04010 04 0000 150</t>
  </si>
  <si>
    <t>Доходы бюджетов городских округов от возврата автономными учреждениями остатков субсидий прошлых лет</t>
  </si>
  <si>
    <t>000 2 18 04020 04 0000 150</t>
  </si>
  <si>
    <t>ВОЗВРАТ ОСТАТКОВ СУБСИДИЙ, СУБВЕНЦИЙ И ИНЫХ МЕЖБЮДЖЕТНЫХ ТРАНСФЕРТОВ, ИМЕЮЩИХ ЦЕЛЕВОЕ НАЗНАЧЕНИЕ, ПРОШЛЫХ ЛЕТ</t>
  </si>
  <si>
    <t>000 2 19 00000 00 0000 000</t>
  </si>
  <si>
    <t>Возврат остатков субсидий, субвенций и иных межбюджетных трансфертов, имеющих целевое назначение, прошлых лет из бюджетов городских округов</t>
  </si>
  <si>
    <t>000 2 19 00000 04 0000 000</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</si>
  <si>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</si>
  <si>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000 2 19 60010 04 0000 150</t>
  </si>
  <si>
    <t>ДОХОДЫ ВСЕГО</t>
  </si>
  <si>
    <t>__________________".</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</si>
</sst>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_-* #,##0.00_р_._-;\-* #,##0.00_р_._-;_-* &quot;-&quot;??_р_._-;_-@_-"/>
    <numFmt numFmtId="165" formatCode="_-* #,##0.00\ _₽_-;\-* #,##0.00\ _₽_-;_-* \-??\ _₽_-;_-@_-"/>
  </numFmts>
  <fonts count="9" x14ac:knownFonts="1">
    <font>
      <sz val="11"/>
      <color theme="1"/>
      <name val="Calibri"/>
      <family val="2"/>
      <charset val="204"/>
      <scheme val="minor"/>
    </font>
    <font>
      <sz val="11"/>
      <color theme="1"/>
      <name val="Calibri"/>
      <family val="2"/>
      <charset val="204"/>
      <scheme val="minor"/>
    </font>
    <font>
      <sz val="10"/>
      <name val="Times New Roman"/>
      <family val="1"/>
      <charset val="204"/>
    </font>
    <font>
      <sz val="9"/>
      <name val="Times New Roman"/>
      <family val="1"/>
      <charset val="204"/>
    </font>
    <font>
      <sz val="10"/>
      <name val="Arial Cyr"/>
      <charset val="204"/>
    </font>
    <font>
      <b/>
      <sz val="10"/>
      <name val="Times New Roman"/>
      <family val="1"/>
      <charset val="204"/>
    </font>
    <font>
      <b/>
      <sz val="9"/>
      <name val="Times New Roman"/>
      <family val="1"/>
      <charset val="204"/>
    </font>
    <font>
      <sz val="9"/>
      <color theme="1"/>
      <name val="Times New Roman"/>
      <family val="1"/>
      <charset val="204"/>
    </font>
    <font>
      <sz val="9"/>
      <color rgb="FFFF0000"/>
      <name val="Times New Roman"/>
      <family val="1"/>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s>
  <cellStyleXfs count="3">
    <xf numFmtId="0" fontId="0" fillId="0" borderId="0"/>
    <xf numFmtId="164" fontId="1" fillId="0" borderId="0" applyFont="0" applyFill="0" applyBorder="0" applyAlignment="0" applyProtection="0"/>
    <xf numFmtId="0" fontId="4" fillId="0" borderId="0"/>
  </cellStyleXfs>
  <cellXfs count="57">
    <xf numFmtId="0" fontId="0" fillId="0" borderId="0" xfId="0"/>
    <xf numFmtId="0" fontId="2" fillId="2" borderId="0" xfId="0" applyFont="1" applyFill="1"/>
    <xf numFmtId="4" fontId="2" fillId="2" borderId="0" xfId="0" applyNumberFormat="1" applyFont="1" applyFill="1" applyAlignment="1">
      <alignment horizontal="right" wrapText="1"/>
    </xf>
    <xf numFmtId="0" fontId="3" fillId="2" borderId="0" xfId="0" applyFont="1" applyFill="1" applyAlignment="1">
      <alignment vertical="center"/>
    </xf>
    <xf numFmtId="0" fontId="2" fillId="2" borderId="0" xfId="0" applyFont="1" applyFill="1" applyAlignment="1">
      <alignment vertical="center"/>
    </xf>
    <xf numFmtId="43" fontId="2" fillId="2" borderId="0" xfId="0" applyNumberFormat="1" applyFont="1" applyFill="1" applyAlignment="1">
      <alignment horizontal="right" vertical="center"/>
    </xf>
    <xf numFmtId="43" fontId="2" fillId="2" borderId="0" xfId="1" applyNumberFormat="1" applyFont="1" applyFill="1" applyAlignment="1">
      <alignment vertical="center"/>
    </xf>
    <xf numFmtId="43" fontId="2" fillId="2" borderId="0" xfId="1" applyNumberFormat="1" applyFont="1" applyFill="1" applyAlignment="1">
      <alignment horizontal="center" vertical="center"/>
    </xf>
    <xf numFmtId="43" fontId="2" fillId="2" borderId="0" xfId="0" applyNumberFormat="1" applyFont="1" applyFill="1" applyAlignment="1">
      <alignment vertical="center"/>
    </xf>
    <xf numFmtId="0" fontId="3" fillId="2" borderId="0" xfId="2" applyFont="1" applyFill="1" applyAlignment="1">
      <alignment vertical="center"/>
    </xf>
    <xf numFmtId="43" fontId="3" fillId="2" borderId="0" xfId="2" applyNumberFormat="1" applyFont="1" applyFill="1" applyAlignment="1">
      <alignment vertical="center"/>
    </xf>
    <xf numFmtId="43" fontId="3" fillId="2" borderId="0" xfId="1" applyNumberFormat="1" applyFont="1" applyFill="1" applyAlignment="1">
      <alignment vertical="center"/>
    </xf>
    <xf numFmtId="43" fontId="3" fillId="2" borderId="0" xfId="1" applyNumberFormat="1" applyFont="1" applyFill="1" applyAlignment="1">
      <alignment horizontal="center" vertical="center"/>
    </xf>
    <xf numFmtId="0" fontId="3" fillId="2" borderId="0" xfId="0" applyFont="1" applyFill="1"/>
    <xf numFmtId="49" fontId="3" fillId="2" borderId="0" xfId="2" applyNumberFormat="1" applyFont="1" applyFill="1" applyAlignment="1">
      <alignment vertical="center" wrapText="1"/>
    </xf>
    <xf numFmtId="43" fontId="3" fillId="2" borderId="0" xfId="2" applyNumberFormat="1" applyFont="1" applyFill="1" applyAlignment="1">
      <alignment horizontal="right" vertical="center"/>
    </xf>
    <xf numFmtId="43" fontId="3" fillId="2" borderId="0" xfId="1" applyNumberFormat="1" applyFont="1" applyFill="1" applyAlignment="1">
      <alignment horizontal="right" vertical="center"/>
    </xf>
    <xf numFmtId="0" fontId="3" fillId="2" borderId="1" xfId="0" applyFont="1" applyFill="1" applyBorder="1" applyAlignment="1" applyProtection="1">
      <alignment horizontal="center" vertical="center" wrapText="1"/>
      <protection locked="0"/>
    </xf>
    <xf numFmtId="43" fontId="3" fillId="2" borderId="1" xfId="0" applyNumberFormat="1" applyFont="1" applyFill="1" applyBorder="1" applyAlignment="1" applyProtection="1">
      <alignment horizontal="center" vertical="center" wrapText="1"/>
      <protection locked="0"/>
    </xf>
    <xf numFmtId="43" fontId="3" fillId="2" borderId="1" xfId="1" applyNumberFormat="1" applyFont="1" applyFill="1" applyBorder="1" applyAlignment="1">
      <alignment horizontal="center" vertical="center" wrapText="1"/>
    </xf>
    <xf numFmtId="0" fontId="3" fillId="2" borderId="2" xfId="0" applyNumberFormat="1" applyFont="1" applyFill="1" applyBorder="1" applyAlignment="1" applyProtection="1">
      <alignment vertical="center" wrapText="1"/>
      <protection locked="0"/>
    </xf>
    <xf numFmtId="49" fontId="3" fillId="2" borderId="2" xfId="0" applyNumberFormat="1" applyFont="1" applyFill="1" applyBorder="1" applyAlignment="1" applyProtection="1">
      <alignment horizontal="center" vertical="center" wrapText="1"/>
      <protection locked="0"/>
    </xf>
    <xf numFmtId="43" fontId="3" fillId="2" borderId="1" xfId="1" applyNumberFormat="1" applyFont="1" applyFill="1" applyBorder="1" applyAlignment="1">
      <alignment horizontal="center" vertical="center"/>
    </xf>
    <xf numFmtId="43" fontId="3" fillId="2" borderId="0" xfId="0" applyNumberFormat="1" applyFont="1" applyFill="1" applyAlignment="1">
      <alignment vertical="center"/>
    </xf>
    <xf numFmtId="4" fontId="3" fillId="2" borderId="0" xfId="0" applyNumberFormat="1" applyFont="1" applyFill="1"/>
    <xf numFmtId="165" fontId="6" fillId="2" borderId="2" xfId="0" applyNumberFormat="1" applyFont="1" applyFill="1" applyBorder="1" applyAlignment="1">
      <alignment horizontal="center" vertical="center" shrinkToFit="1"/>
    </xf>
    <xf numFmtId="165" fontId="3" fillId="2" borderId="2" xfId="0" applyNumberFormat="1" applyFont="1" applyFill="1" applyBorder="1" applyAlignment="1">
      <alignment horizontal="center" vertical="center" shrinkToFit="1"/>
    </xf>
    <xf numFmtId="4" fontId="3" fillId="2" borderId="2" xfId="0" applyNumberFormat="1" applyFont="1" applyFill="1" applyBorder="1" applyAlignment="1">
      <alignment horizontal="center" vertical="center" shrinkToFit="1"/>
    </xf>
    <xf numFmtId="165" fontId="3" fillId="2" borderId="2" xfId="0" applyNumberFormat="1" applyFont="1" applyFill="1" applyBorder="1" applyAlignment="1">
      <alignment horizontal="center" vertical="center"/>
    </xf>
    <xf numFmtId="165" fontId="3" fillId="2" borderId="2" xfId="0" applyNumberFormat="1" applyFont="1" applyFill="1" applyBorder="1"/>
    <xf numFmtId="165" fontId="8" fillId="2" borderId="2" xfId="0" applyNumberFormat="1" applyFont="1" applyFill="1" applyBorder="1" applyAlignment="1">
      <alignment horizontal="center" vertical="center"/>
    </xf>
    <xf numFmtId="165" fontId="6" fillId="2" borderId="2" xfId="0" applyNumberFormat="1" applyFont="1" applyFill="1" applyBorder="1" applyAlignment="1" applyProtection="1">
      <alignment horizontal="center" vertical="center" wrapText="1"/>
      <protection locked="0"/>
    </xf>
    <xf numFmtId="49" fontId="6" fillId="2" borderId="2" xfId="0" applyNumberFormat="1" applyFont="1" applyFill="1" applyBorder="1" applyAlignment="1">
      <alignment vertical="center" wrapText="1"/>
    </xf>
    <xf numFmtId="49" fontId="6" fillId="2" borderId="2" xfId="0" applyNumberFormat="1" applyFont="1" applyFill="1" applyBorder="1" applyAlignment="1">
      <alignment horizontal="center" vertical="center" wrapText="1"/>
    </xf>
    <xf numFmtId="0" fontId="3" fillId="2" borderId="0" xfId="0" applyNumberFormat="1" applyFont="1" applyFill="1"/>
    <xf numFmtId="49" fontId="3" fillId="2" borderId="2" xfId="0" applyNumberFormat="1" applyFont="1" applyFill="1" applyBorder="1" applyAlignment="1">
      <alignment horizontal="center" vertical="center" wrapText="1"/>
    </xf>
    <xf numFmtId="49" fontId="6" fillId="2" borderId="2" xfId="0" applyNumberFormat="1" applyFont="1" applyFill="1" applyBorder="1" applyAlignment="1">
      <alignment horizontal="left" vertical="center" wrapText="1"/>
    </xf>
    <xf numFmtId="0" fontId="6" fillId="2" borderId="0" xfId="0" applyNumberFormat="1" applyFont="1" applyFill="1"/>
    <xf numFmtId="49" fontId="3" fillId="2" borderId="2" xfId="0" applyNumberFormat="1" applyFont="1" applyFill="1" applyBorder="1" applyAlignment="1">
      <alignment horizontal="left" vertical="center" wrapText="1"/>
    </xf>
    <xf numFmtId="0" fontId="3" fillId="2" borderId="2" xfId="0" applyNumberFormat="1" applyFont="1" applyFill="1" applyBorder="1" applyAlignment="1">
      <alignment horizontal="left" vertical="center" wrapText="1"/>
    </xf>
    <xf numFmtId="0" fontId="6" fillId="2" borderId="2" xfId="0" applyNumberFormat="1" applyFont="1" applyFill="1" applyBorder="1" applyAlignment="1">
      <alignment horizontal="left" vertical="center" wrapText="1"/>
    </xf>
    <xf numFmtId="49" fontId="3" fillId="2" borderId="2" xfId="0" applyNumberFormat="1" applyFont="1" applyFill="1" applyBorder="1" applyAlignment="1">
      <alignment horizontal="center" vertical="center"/>
    </xf>
    <xf numFmtId="0" fontId="7" fillId="2" borderId="2" xfId="0" applyNumberFormat="1" applyFont="1" applyFill="1" applyBorder="1" applyAlignment="1">
      <alignment horizontal="center" vertical="center"/>
    </xf>
    <xf numFmtId="0" fontId="6" fillId="2" borderId="2" xfId="0" applyNumberFormat="1" applyFont="1" applyFill="1" applyBorder="1" applyAlignment="1" applyProtection="1">
      <alignment vertical="center" wrapText="1"/>
      <protection locked="0"/>
    </xf>
    <xf numFmtId="49" fontId="6" fillId="2" borderId="2" xfId="0" applyNumberFormat="1" applyFont="1" applyFill="1" applyBorder="1" applyAlignment="1" applyProtection="1">
      <alignment horizontal="center" vertical="center" wrapText="1"/>
      <protection locked="0"/>
    </xf>
    <xf numFmtId="0" fontId="3" fillId="2" borderId="2" xfId="0" applyNumberFormat="1" applyFont="1" applyFill="1" applyBorder="1" applyAlignment="1">
      <alignment vertical="center" wrapText="1"/>
    </xf>
    <xf numFmtId="49" fontId="3" fillId="2" borderId="2" xfId="0" applyNumberFormat="1" applyFont="1" applyFill="1" applyBorder="1" applyAlignment="1" applyProtection="1">
      <alignment horizontal="center" wrapText="1"/>
      <protection locked="0"/>
    </xf>
    <xf numFmtId="0" fontId="7" fillId="2" borderId="2" xfId="0" applyNumberFormat="1" applyFont="1" applyFill="1" applyBorder="1" applyAlignment="1">
      <alignment horizontal="center" vertical="center" wrapText="1"/>
    </xf>
    <xf numFmtId="0" fontId="3" fillId="2" borderId="2" xfId="0" applyNumberFormat="1" applyFont="1" applyFill="1" applyBorder="1" applyAlignment="1" applyProtection="1">
      <alignment horizontal="left" vertical="center" wrapText="1"/>
      <protection locked="0"/>
    </xf>
    <xf numFmtId="2" fontId="3" fillId="2" borderId="2" xfId="0" applyNumberFormat="1" applyFont="1" applyFill="1" applyBorder="1" applyAlignment="1">
      <alignment horizontal="justify" vertical="center" wrapText="1"/>
    </xf>
    <xf numFmtId="2" fontId="3" fillId="2" borderId="3" xfId="0" applyNumberFormat="1" applyFont="1" applyFill="1" applyBorder="1" applyAlignment="1">
      <alignment horizontal="justify" vertical="center" wrapText="1"/>
    </xf>
    <xf numFmtId="4" fontId="2" fillId="2" borderId="0" xfId="0" applyNumberFormat="1" applyFont="1" applyFill="1" applyAlignment="1">
      <alignment horizontal="right" vertical="center"/>
    </xf>
    <xf numFmtId="4" fontId="2" fillId="2" borderId="0" xfId="0" applyNumberFormat="1" applyFont="1" applyFill="1" applyAlignment="1">
      <alignment horizontal="right" vertical="center" wrapText="1"/>
    </xf>
    <xf numFmtId="4" fontId="2" fillId="2" borderId="0" xfId="0" applyNumberFormat="1" applyFont="1" applyFill="1" applyAlignment="1">
      <alignment horizontal="right" wrapText="1"/>
    </xf>
    <xf numFmtId="0" fontId="5" fillId="2" borderId="0" xfId="2" applyFont="1" applyFill="1" applyAlignment="1">
      <alignment horizontal="center"/>
    </xf>
    <xf numFmtId="0" fontId="6" fillId="2" borderId="2" xfId="0" applyNumberFormat="1" applyFont="1" applyFill="1" applyBorder="1" applyAlignment="1" applyProtection="1">
      <alignment horizontal="left" vertical="center" wrapText="1"/>
      <protection locked="0"/>
    </xf>
    <xf numFmtId="0" fontId="6" fillId="2" borderId="4" xfId="0" applyNumberFormat="1" applyFont="1" applyFill="1" applyBorder="1" applyAlignment="1" applyProtection="1">
      <alignment horizontal="left" vertical="center" wrapText="1"/>
      <protection locked="0"/>
    </xf>
  </cellXfs>
  <cellStyles count="3">
    <cellStyle name="Обычный" xfId="0" builtinId="0"/>
    <cellStyle name="Обычный 2" xfId="2"/>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62"/>
  <sheetViews>
    <sheetView tabSelected="1" zoomScaleNormal="100" workbookViewId="0">
      <pane ySplit="10" topLeftCell="A11" activePane="bottomLeft" state="frozen"/>
      <selection pane="bottomLeft" activeCell="Q139" sqref="Q139"/>
    </sheetView>
  </sheetViews>
  <sheetFormatPr defaultRowHeight="12" x14ac:dyDescent="0.2"/>
  <cols>
    <col min="1" max="1" width="77.42578125" style="3" customWidth="1"/>
    <col min="2" max="2" width="24.28515625" style="3" customWidth="1"/>
    <col min="3" max="3" width="16.42578125" style="23" hidden="1" customWidth="1"/>
    <col min="4" max="4" width="16.5703125" style="11" hidden="1" customWidth="1"/>
    <col min="5" max="5" width="17.28515625" style="12" customWidth="1"/>
    <col min="6" max="6" width="16.42578125" style="23" hidden="1" customWidth="1"/>
    <col min="7" max="7" width="17.85546875" style="11" hidden="1" customWidth="1"/>
    <col min="8" max="8" width="17.28515625" style="12" customWidth="1"/>
    <col min="9" max="9" width="16.42578125" style="23" hidden="1" customWidth="1"/>
    <col min="10" max="10" width="16.5703125" style="11" hidden="1" customWidth="1"/>
    <col min="11" max="11" width="17.28515625" style="12" customWidth="1"/>
    <col min="12" max="208" width="9.140625" style="13"/>
    <col min="209" max="209" width="52.85546875" style="13" customWidth="1"/>
    <col min="210" max="210" width="23.7109375" style="13" customWidth="1"/>
    <col min="211" max="211" width="14.5703125" style="13" customWidth="1"/>
    <col min="212" max="464" width="9.140625" style="13"/>
    <col min="465" max="465" width="52.85546875" style="13" customWidth="1"/>
    <col min="466" max="466" width="23.7109375" style="13" customWidth="1"/>
    <col min="467" max="467" width="14.5703125" style="13" customWidth="1"/>
    <col min="468" max="720" width="9.140625" style="13"/>
    <col min="721" max="721" width="52.85546875" style="13" customWidth="1"/>
    <col min="722" max="722" width="23.7109375" style="13" customWidth="1"/>
    <col min="723" max="723" width="14.5703125" style="13" customWidth="1"/>
    <col min="724" max="976" width="9.140625" style="13"/>
    <col min="977" max="977" width="52.85546875" style="13" customWidth="1"/>
    <col min="978" max="978" width="23.7109375" style="13" customWidth="1"/>
    <col min="979" max="979" width="14.5703125" style="13" customWidth="1"/>
    <col min="980" max="1232" width="9.140625" style="13"/>
    <col min="1233" max="1233" width="52.85546875" style="13" customWidth="1"/>
    <col min="1234" max="1234" width="23.7109375" style="13" customWidth="1"/>
    <col min="1235" max="1235" width="14.5703125" style="13" customWidth="1"/>
    <col min="1236" max="1488" width="9.140625" style="13"/>
    <col min="1489" max="1489" width="52.85546875" style="13" customWidth="1"/>
    <col min="1490" max="1490" width="23.7109375" style="13" customWidth="1"/>
    <col min="1491" max="1491" width="14.5703125" style="13" customWidth="1"/>
    <col min="1492" max="1744" width="9.140625" style="13"/>
    <col min="1745" max="1745" width="52.85546875" style="13" customWidth="1"/>
    <col min="1746" max="1746" width="23.7109375" style="13" customWidth="1"/>
    <col min="1747" max="1747" width="14.5703125" style="13" customWidth="1"/>
    <col min="1748" max="2000" width="9.140625" style="13"/>
    <col min="2001" max="2001" width="52.85546875" style="13" customWidth="1"/>
    <col min="2002" max="2002" width="23.7109375" style="13" customWidth="1"/>
    <col min="2003" max="2003" width="14.5703125" style="13" customWidth="1"/>
    <col min="2004" max="2256" width="9.140625" style="13"/>
    <col min="2257" max="2257" width="52.85546875" style="13" customWidth="1"/>
    <col min="2258" max="2258" width="23.7109375" style="13" customWidth="1"/>
    <col min="2259" max="2259" width="14.5703125" style="13" customWidth="1"/>
    <col min="2260" max="2512" width="9.140625" style="13"/>
    <col min="2513" max="2513" width="52.85546875" style="13" customWidth="1"/>
    <col min="2514" max="2514" width="23.7109375" style="13" customWidth="1"/>
    <col min="2515" max="2515" width="14.5703125" style="13" customWidth="1"/>
    <col min="2516" max="2768" width="9.140625" style="13"/>
    <col min="2769" max="2769" width="52.85546875" style="13" customWidth="1"/>
    <col min="2770" max="2770" width="23.7109375" style="13" customWidth="1"/>
    <col min="2771" max="2771" width="14.5703125" style="13" customWidth="1"/>
    <col min="2772" max="3024" width="9.140625" style="13"/>
    <col min="3025" max="3025" width="52.85546875" style="13" customWidth="1"/>
    <col min="3026" max="3026" width="23.7109375" style="13" customWidth="1"/>
    <col min="3027" max="3027" width="14.5703125" style="13" customWidth="1"/>
    <col min="3028" max="3280" width="9.140625" style="13"/>
    <col min="3281" max="3281" width="52.85546875" style="13" customWidth="1"/>
    <col min="3282" max="3282" width="23.7109375" style="13" customWidth="1"/>
    <col min="3283" max="3283" width="14.5703125" style="13" customWidth="1"/>
    <col min="3284" max="3536" width="9.140625" style="13"/>
    <col min="3537" max="3537" width="52.85546875" style="13" customWidth="1"/>
    <col min="3538" max="3538" width="23.7109375" style="13" customWidth="1"/>
    <col min="3539" max="3539" width="14.5703125" style="13" customWidth="1"/>
    <col min="3540" max="3792" width="9.140625" style="13"/>
    <col min="3793" max="3793" width="52.85546875" style="13" customWidth="1"/>
    <col min="3794" max="3794" width="23.7109375" style="13" customWidth="1"/>
    <col min="3795" max="3795" width="14.5703125" style="13" customWidth="1"/>
    <col min="3796" max="4048" width="9.140625" style="13"/>
    <col min="4049" max="4049" width="52.85546875" style="13" customWidth="1"/>
    <col min="4050" max="4050" width="23.7109375" style="13" customWidth="1"/>
    <col min="4051" max="4051" width="14.5703125" style="13" customWidth="1"/>
    <col min="4052" max="4304" width="9.140625" style="13"/>
    <col min="4305" max="4305" width="52.85546875" style="13" customWidth="1"/>
    <col min="4306" max="4306" width="23.7109375" style="13" customWidth="1"/>
    <col min="4307" max="4307" width="14.5703125" style="13" customWidth="1"/>
    <col min="4308" max="4560" width="9.140625" style="13"/>
    <col min="4561" max="4561" width="52.85546875" style="13" customWidth="1"/>
    <col min="4562" max="4562" width="23.7109375" style="13" customWidth="1"/>
    <col min="4563" max="4563" width="14.5703125" style="13" customWidth="1"/>
    <col min="4564" max="4816" width="9.140625" style="13"/>
    <col min="4817" max="4817" width="52.85546875" style="13" customWidth="1"/>
    <col min="4818" max="4818" width="23.7109375" style="13" customWidth="1"/>
    <col min="4819" max="4819" width="14.5703125" style="13" customWidth="1"/>
    <col min="4820" max="5072" width="9.140625" style="13"/>
    <col min="5073" max="5073" width="52.85546875" style="13" customWidth="1"/>
    <col min="5074" max="5074" width="23.7109375" style="13" customWidth="1"/>
    <col min="5075" max="5075" width="14.5703125" style="13" customWidth="1"/>
    <col min="5076" max="5328" width="9.140625" style="13"/>
    <col min="5329" max="5329" width="52.85546875" style="13" customWidth="1"/>
    <col min="5330" max="5330" width="23.7109375" style="13" customWidth="1"/>
    <col min="5331" max="5331" width="14.5703125" style="13" customWidth="1"/>
    <col min="5332" max="5584" width="9.140625" style="13"/>
    <col min="5585" max="5585" width="52.85546875" style="13" customWidth="1"/>
    <col min="5586" max="5586" width="23.7109375" style="13" customWidth="1"/>
    <col min="5587" max="5587" width="14.5703125" style="13" customWidth="1"/>
    <col min="5588" max="5840" width="9.140625" style="13"/>
    <col min="5841" max="5841" width="52.85546875" style="13" customWidth="1"/>
    <col min="5842" max="5842" width="23.7109375" style="13" customWidth="1"/>
    <col min="5843" max="5843" width="14.5703125" style="13" customWidth="1"/>
    <col min="5844" max="6096" width="9.140625" style="13"/>
    <col min="6097" max="6097" width="52.85546875" style="13" customWidth="1"/>
    <col min="6098" max="6098" width="23.7109375" style="13" customWidth="1"/>
    <col min="6099" max="6099" width="14.5703125" style="13" customWidth="1"/>
    <col min="6100" max="6352" width="9.140625" style="13"/>
    <col min="6353" max="6353" width="52.85546875" style="13" customWidth="1"/>
    <col min="6354" max="6354" width="23.7109375" style="13" customWidth="1"/>
    <col min="6355" max="6355" width="14.5703125" style="13" customWidth="1"/>
    <col min="6356" max="6608" width="9.140625" style="13"/>
    <col min="6609" max="6609" width="52.85546875" style="13" customWidth="1"/>
    <col min="6610" max="6610" width="23.7109375" style="13" customWidth="1"/>
    <col min="6611" max="6611" width="14.5703125" style="13" customWidth="1"/>
    <col min="6612" max="6864" width="9.140625" style="13"/>
    <col min="6865" max="6865" width="52.85546875" style="13" customWidth="1"/>
    <col min="6866" max="6866" width="23.7109375" style="13" customWidth="1"/>
    <col min="6867" max="6867" width="14.5703125" style="13" customWidth="1"/>
    <col min="6868" max="7120" width="9.140625" style="13"/>
    <col min="7121" max="7121" width="52.85546875" style="13" customWidth="1"/>
    <col min="7122" max="7122" width="23.7109375" style="13" customWidth="1"/>
    <col min="7123" max="7123" width="14.5703125" style="13" customWidth="1"/>
    <col min="7124" max="7376" width="9.140625" style="13"/>
    <col min="7377" max="7377" width="52.85546875" style="13" customWidth="1"/>
    <col min="7378" max="7378" width="23.7109375" style="13" customWidth="1"/>
    <col min="7379" max="7379" width="14.5703125" style="13" customWidth="1"/>
    <col min="7380" max="7632" width="9.140625" style="13"/>
    <col min="7633" max="7633" width="52.85546875" style="13" customWidth="1"/>
    <col min="7634" max="7634" width="23.7109375" style="13" customWidth="1"/>
    <col min="7635" max="7635" width="14.5703125" style="13" customWidth="1"/>
    <col min="7636" max="7888" width="9.140625" style="13"/>
    <col min="7889" max="7889" width="52.85546875" style="13" customWidth="1"/>
    <col min="7890" max="7890" width="23.7109375" style="13" customWidth="1"/>
    <col min="7891" max="7891" width="14.5703125" style="13" customWidth="1"/>
    <col min="7892" max="8144" width="9.140625" style="13"/>
    <col min="8145" max="8145" width="52.85546875" style="13" customWidth="1"/>
    <col min="8146" max="8146" width="23.7109375" style="13" customWidth="1"/>
    <col min="8147" max="8147" width="14.5703125" style="13" customWidth="1"/>
    <col min="8148" max="8400" width="9.140625" style="13"/>
    <col min="8401" max="8401" width="52.85546875" style="13" customWidth="1"/>
    <col min="8402" max="8402" width="23.7109375" style="13" customWidth="1"/>
    <col min="8403" max="8403" width="14.5703125" style="13" customWidth="1"/>
    <col min="8404" max="8656" width="9.140625" style="13"/>
    <col min="8657" max="8657" width="52.85546875" style="13" customWidth="1"/>
    <col min="8658" max="8658" width="23.7109375" style="13" customWidth="1"/>
    <col min="8659" max="8659" width="14.5703125" style="13" customWidth="1"/>
    <col min="8660" max="8912" width="9.140625" style="13"/>
    <col min="8913" max="8913" width="52.85546875" style="13" customWidth="1"/>
    <col min="8914" max="8914" width="23.7109375" style="13" customWidth="1"/>
    <col min="8915" max="8915" width="14.5703125" style="13" customWidth="1"/>
    <col min="8916" max="9168" width="9.140625" style="13"/>
    <col min="9169" max="9169" width="52.85546875" style="13" customWidth="1"/>
    <col min="9170" max="9170" width="23.7109375" style="13" customWidth="1"/>
    <col min="9171" max="9171" width="14.5703125" style="13" customWidth="1"/>
    <col min="9172" max="9424" width="9.140625" style="13"/>
    <col min="9425" max="9425" width="52.85546875" style="13" customWidth="1"/>
    <col min="9426" max="9426" width="23.7109375" style="13" customWidth="1"/>
    <col min="9427" max="9427" width="14.5703125" style="13" customWidth="1"/>
    <col min="9428" max="9680" width="9.140625" style="13"/>
    <col min="9681" max="9681" width="52.85546875" style="13" customWidth="1"/>
    <col min="9682" max="9682" width="23.7109375" style="13" customWidth="1"/>
    <col min="9683" max="9683" width="14.5703125" style="13" customWidth="1"/>
    <col min="9684" max="9936" width="9.140625" style="13"/>
    <col min="9937" max="9937" width="52.85546875" style="13" customWidth="1"/>
    <col min="9938" max="9938" width="23.7109375" style="13" customWidth="1"/>
    <col min="9939" max="9939" width="14.5703125" style="13" customWidth="1"/>
    <col min="9940" max="10192" width="9.140625" style="13"/>
    <col min="10193" max="10193" width="52.85546875" style="13" customWidth="1"/>
    <col min="10194" max="10194" width="23.7109375" style="13" customWidth="1"/>
    <col min="10195" max="10195" width="14.5703125" style="13" customWidth="1"/>
    <col min="10196" max="10448" width="9.140625" style="13"/>
    <col min="10449" max="10449" width="52.85546875" style="13" customWidth="1"/>
    <col min="10450" max="10450" width="23.7109375" style="13" customWidth="1"/>
    <col min="10451" max="10451" width="14.5703125" style="13" customWidth="1"/>
    <col min="10452" max="10704" width="9.140625" style="13"/>
    <col min="10705" max="10705" width="52.85546875" style="13" customWidth="1"/>
    <col min="10706" max="10706" width="23.7109375" style="13" customWidth="1"/>
    <col min="10707" max="10707" width="14.5703125" style="13" customWidth="1"/>
    <col min="10708" max="10960" width="9.140625" style="13"/>
    <col min="10961" max="10961" width="52.85546875" style="13" customWidth="1"/>
    <col min="10962" max="10962" width="23.7109375" style="13" customWidth="1"/>
    <col min="10963" max="10963" width="14.5703125" style="13" customWidth="1"/>
    <col min="10964" max="11216" width="9.140625" style="13"/>
    <col min="11217" max="11217" width="52.85546875" style="13" customWidth="1"/>
    <col min="11218" max="11218" width="23.7109375" style="13" customWidth="1"/>
    <col min="11219" max="11219" width="14.5703125" style="13" customWidth="1"/>
    <col min="11220" max="11472" width="9.140625" style="13"/>
    <col min="11473" max="11473" width="52.85546875" style="13" customWidth="1"/>
    <col min="11474" max="11474" width="23.7109375" style="13" customWidth="1"/>
    <col min="11475" max="11475" width="14.5703125" style="13" customWidth="1"/>
    <col min="11476" max="11728" width="9.140625" style="13"/>
    <col min="11729" max="11729" width="52.85546875" style="13" customWidth="1"/>
    <col min="11730" max="11730" width="23.7109375" style="13" customWidth="1"/>
    <col min="11731" max="11731" width="14.5703125" style="13" customWidth="1"/>
    <col min="11732" max="11984" width="9.140625" style="13"/>
    <col min="11985" max="11985" width="52.85546875" style="13" customWidth="1"/>
    <col min="11986" max="11986" width="23.7109375" style="13" customWidth="1"/>
    <col min="11987" max="11987" width="14.5703125" style="13" customWidth="1"/>
    <col min="11988" max="12240" width="9.140625" style="13"/>
    <col min="12241" max="12241" width="52.85546875" style="13" customWidth="1"/>
    <col min="12242" max="12242" width="23.7109375" style="13" customWidth="1"/>
    <col min="12243" max="12243" width="14.5703125" style="13" customWidth="1"/>
    <col min="12244" max="12496" width="9.140625" style="13"/>
    <col min="12497" max="12497" width="52.85546875" style="13" customWidth="1"/>
    <col min="12498" max="12498" width="23.7109375" style="13" customWidth="1"/>
    <col min="12499" max="12499" width="14.5703125" style="13" customWidth="1"/>
    <col min="12500" max="12752" width="9.140625" style="13"/>
    <col min="12753" max="12753" width="52.85546875" style="13" customWidth="1"/>
    <col min="12754" max="12754" width="23.7109375" style="13" customWidth="1"/>
    <col min="12755" max="12755" width="14.5703125" style="13" customWidth="1"/>
    <col min="12756" max="13008" width="9.140625" style="13"/>
    <col min="13009" max="13009" width="52.85546875" style="13" customWidth="1"/>
    <col min="13010" max="13010" width="23.7109375" style="13" customWidth="1"/>
    <col min="13011" max="13011" width="14.5703125" style="13" customWidth="1"/>
    <col min="13012" max="13264" width="9.140625" style="13"/>
    <col min="13265" max="13265" width="52.85546875" style="13" customWidth="1"/>
    <col min="13266" max="13266" width="23.7109375" style="13" customWidth="1"/>
    <col min="13267" max="13267" width="14.5703125" style="13" customWidth="1"/>
    <col min="13268" max="13520" width="9.140625" style="13"/>
    <col min="13521" max="13521" width="52.85546875" style="13" customWidth="1"/>
    <col min="13522" max="13522" width="23.7109375" style="13" customWidth="1"/>
    <col min="13523" max="13523" width="14.5703125" style="13" customWidth="1"/>
    <col min="13524" max="13776" width="9.140625" style="13"/>
    <col min="13777" max="13777" width="52.85546875" style="13" customWidth="1"/>
    <col min="13778" max="13778" width="23.7109375" style="13" customWidth="1"/>
    <col min="13779" max="13779" width="14.5703125" style="13" customWidth="1"/>
    <col min="13780" max="14032" width="9.140625" style="13"/>
    <col min="14033" max="14033" width="52.85546875" style="13" customWidth="1"/>
    <col min="14034" max="14034" width="23.7109375" style="13" customWidth="1"/>
    <col min="14035" max="14035" width="14.5703125" style="13" customWidth="1"/>
    <col min="14036" max="14288" width="9.140625" style="13"/>
    <col min="14289" max="14289" width="52.85546875" style="13" customWidth="1"/>
    <col min="14290" max="14290" width="23.7109375" style="13" customWidth="1"/>
    <col min="14291" max="14291" width="14.5703125" style="13" customWidth="1"/>
    <col min="14292" max="14544" width="9.140625" style="13"/>
    <col min="14545" max="14545" width="52.85546875" style="13" customWidth="1"/>
    <col min="14546" max="14546" width="23.7109375" style="13" customWidth="1"/>
    <col min="14547" max="14547" width="14.5703125" style="13" customWidth="1"/>
    <col min="14548" max="14800" width="9.140625" style="13"/>
    <col min="14801" max="14801" width="52.85546875" style="13" customWidth="1"/>
    <col min="14802" max="14802" width="23.7109375" style="13" customWidth="1"/>
    <col min="14803" max="14803" width="14.5703125" style="13" customWidth="1"/>
    <col min="14804" max="15056" width="9.140625" style="13"/>
    <col min="15057" max="15057" width="52.85546875" style="13" customWidth="1"/>
    <col min="15058" max="15058" width="23.7109375" style="13" customWidth="1"/>
    <col min="15059" max="15059" width="14.5703125" style="13" customWidth="1"/>
    <col min="15060" max="15312" width="9.140625" style="13"/>
    <col min="15313" max="15313" width="52.85546875" style="13" customWidth="1"/>
    <col min="15314" max="15314" width="23.7109375" style="13" customWidth="1"/>
    <col min="15315" max="15315" width="14.5703125" style="13" customWidth="1"/>
    <col min="15316" max="15568" width="9.140625" style="13"/>
    <col min="15569" max="15569" width="52.85546875" style="13" customWidth="1"/>
    <col min="15570" max="15570" width="23.7109375" style="13" customWidth="1"/>
    <col min="15571" max="15571" width="14.5703125" style="13" customWidth="1"/>
    <col min="15572" max="15824" width="9.140625" style="13"/>
    <col min="15825" max="15825" width="52.85546875" style="13" customWidth="1"/>
    <col min="15826" max="15826" width="23.7109375" style="13" customWidth="1"/>
    <col min="15827" max="15827" width="14.5703125" style="13" customWidth="1"/>
    <col min="15828" max="16080" width="9.140625" style="13"/>
    <col min="16081" max="16081" width="52.85546875" style="13" customWidth="1"/>
    <col min="16082" max="16082" width="23.7109375" style="13" customWidth="1"/>
    <col min="16083" max="16083" width="14.5703125" style="13" customWidth="1"/>
    <col min="16084" max="16384" width="9.140625" style="13"/>
  </cols>
  <sheetData>
    <row r="1" spans="1:11" s="1" customFormat="1" ht="12.75" x14ac:dyDescent="0.2">
      <c r="A1" s="51" t="s">
        <v>0</v>
      </c>
      <c r="B1" s="51"/>
      <c r="C1" s="51"/>
      <c r="D1" s="51"/>
      <c r="E1" s="51"/>
      <c r="F1" s="51"/>
      <c r="G1" s="51"/>
      <c r="H1" s="51"/>
      <c r="I1" s="51"/>
      <c r="J1" s="51"/>
      <c r="K1" s="51"/>
    </row>
    <row r="2" spans="1:11" s="1" customFormat="1" ht="12.75" x14ac:dyDescent="0.2">
      <c r="A2" s="52" t="s">
        <v>1</v>
      </c>
      <c r="B2" s="51"/>
      <c r="C2" s="51"/>
      <c r="D2" s="51"/>
      <c r="E2" s="51"/>
      <c r="F2" s="51"/>
      <c r="G2" s="51"/>
      <c r="H2" s="51"/>
      <c r="I2" s="51"/>
      <c r="J2" s="51"/>
      <c r="K2" s="51"/>
    </row>
    <row r="3" spans="1:11" s="1" customFormat="1" ht="12.75" x14ac:dyDescent="0.2">
      <c r="A3" s="53" t="s">
        <v>2</v>
      </c>
      <c r="B3" s="53"/>
      <c r="C3" s="53"/>
      <c r="D3" s="53"/>
      <c r="E3" s="53"/>
      <c r="F3" s="53"/>
      <c r="G3" s="53"/>
      <c r="H3" s="53"/>
      <c r="I3" s="53"/>
      <c r="J3" s="53"/>
      <c r="K3" s="53"/>
    </row>
    <row r="4" spans="1:11" s="1" customFormat="1" ht="44.25" customHeight="1" x14ac:dyDescent="0.2">
      <c r="A4" s="2"/>
      <c r="B4" s="2"/>
      <c r="C4" s="2"/>
      <c r="D4" s="2"/>
      <c r="E4" s="53" t="s">
        <v>3</v>
      </c>
      <c r="F4" s="53"/>
      <c r="G4" s="53"/>
      <c r="H4" s="53"/>
      <c r="I4" s="53"/>
      <c r="J4" s="53"/>
      <c r="K4" s="53"/>
    </row>
    <row r="5" spans="1:11" s="1" customFormat="1" ht="12.75" customHeight="1" x14ac:dyDescent="0.2">
      <c r="A5" s="3"/>
      <c r="B5" s="4"/>
      <c r="C5" s="5"/>
      <c r="D5" s="6"/>
      <c r="E5" s="7"/>
      <c r="F5" s="5"/>
      <c r="G5" s="6"/>
      <c r="H5" s="7"/>
      <c r="I5" s="5"/>
      <c r="J5" s="6"/>
      <c r="K5" s="7"/>
    </row>
    <row r="6" spans="1:11" s="1" customFormat="1" ht="12.75" x14ac:dyDescent="0.2">
      <c r="A6" s="3"/>
      <c r="B6" s="4"/>
      <c r="C6" s="8"/>
      <c r="D6" s="6"/>
      <c r="E6" s="7"/>
      <c r="F6" s="8"/>
      <c r="G6" s="6"/>
      <c r="H6" s="7"/>
      <c r="I6" s="8"/>
      <c r="J6" s="6"/>
      <c r="K6" s="7"/>
    </row>
    <row r="7" spans="1:11" s="1" customFormat="1" ht="12.75" x14ac:dyDescent="0.2">
      <c r="A7" s="54" t="s">
        <v>4</v>
      </c>
      <c r="B7" s="54"/>
      <c r="C7" s="54"/>
      <c r="D7" s="54"/>
      <c r="E7" s="54"/>
      <c r="F7" s="54"/>
      <c r="G7" s="54"/>
      <c r="H7" s="54"/>
      <c r="I7" s="54"/>
      <c r="J7" s="54"/>
      <c r="K7" s="54"/>
    </row>
    <row r="8" spans="1:11" x14ac:dyDescent="0.2">
      <c r="B8" s="9"/>
      <c r="C8" s="10"/>
      <c r="F8" s="10"/>
      <c r="I8" s="10"/>
    </row>
    <row r="9" spans="1:11" x14ac:dyDescent="0.2">
      <c r="B9" s="14"/>
      <c r="C9" s="15"/>
      <c r="E9" s="16"/>
      <c r="F9" s="15"/>
      <c r="H9" s="16"/>
      <c r="I9" s="15"/>
      <c r="K9" s="16" t="s">
        <v>5</v>
      </c>
    </row>
    <row r="10" spans="1:11" ht="30" customHeight="1" x14ac:dyDescent="0.2">
      <c r="A10" s="17" t="s">
        <v>6</v>
      </c>
      <c r="B10" s="17" t="s">
        <v>7</v>
      </c>
      <c r="C10" s="18" t="s">
        <v>8</v>
      </c>
      <c r="D10" s="19" t="s">
        <v>9</v>
      </c>
      <c r="E10" s="19" t="s">
        <v>10</v>
      </c>
      <c r="F10" s="18" t="s">
        <v>8</v>
      </c>
      <c r="G10" s="19" t="s">
        <v>9</v>
      </c>
      <c r="H10" s="19" t="s">
        <v>11</v>
      </c>
      <c r="I10" s="18" t="s">
        <v>8</v>
      </c>
      <c r="J10" s="19" t="s">
        <v>9</v>
      </c>
      <c r="K10" s="19" t="s">
        <v>12</v>
      </c>
    </row>
    <row r="11" spans="1:11" s="34" customFormat="1" x14ac:dyDescent="0.2">
      <c r="A11" s="32" t="s">
        <v>13</v>
      </c>
      <c r="B11" s="33" t="s">
        <v>14</v>
      </c>
      <c r="C11" s="25">
        <f t="shared" ref="C11:K11" si="0">C12+C41</f>
        <v>1626948853</v>
      </c>
      <c r="D11" s="25">
        <f t="shared" si="0"/>
        <v>52245773.120000005</v>
      </c>
      <c r="E11" s="25">
        <f t="shared" si="0"/>
        <v>1679194626.1199999</v>
      </c>
      <c r="F11" s="25">
        <f t="shared" si="0"/>
        <v>1723870896.98</v>
      </c>
      <c r="G11" s="25">
        <f t="shared" si="0"/>
        <v>0</v>
      </c>
      <c r="H11" s="25">
        <f t="shared" si="0"/>
        <v>1723870896.98</v>
      </c>
      <c r="I11" s="25">
        <f t="shared" si="0"/>
        <v>1820255206.5699999</v>
      </c>
      <c r="J11" s="25">
        <f t="shared" si="0"/>
        <v>0</v>
      </c>
      <c r="K11" s="25">
        <f t="shared" si="0"/>
        <v>1820255206.5699999</v>
      </c>
    </row>
    <row r="12" spans="1:11" s="34" customFormat="1" x14ac:dyDescent="0.2">
      <c r="A12" s="32" t="s">
        <v>15</v>
      </c>
      <c r="B12" s="35"/>
      <c r="C12" s="25">
        <f t="shared" ref="C12:K12" si="1">C13+C21+C26+C32+C38</f>
        <v>1516924526</v>
      </c>
      <c r="D12" s="25">
        <f t="shared" si="1"/>
        <v>0</v>
      </c>
      <c r="E12" s="25">
        <f t="shared" si="1"/>
        <v>1516924526</v>
      </c>
      <c r="F12" s="25">
        <f t="shared" si="1"/>
        <v>1611641797</v>
      </c>
      <c r="G12" s="25">
        <f t="shared" si="1"/>
        <v>0</v>
      </c>
      <c r="H12" s="25">
        <f t="shared" si="1"/>
        <v>1611641797</v>
      </c>
      <c r="I12" s="25">
        <f t="shared" si="1"/>
        <v>1706614114</v>
      </c>
      <c r="J12" s="25">
        <f t="shared" si="1"/>
        <v>0</v>
      </c>
      <c r="K12" s="25">
        <f t="shared" si="1"/>
        <v>1706614114</v>
      </c>
    </row>
    <row r="13" spans="1:11" s="37" customFormat="1" x14ac:dyDescent="0.2">
      <c r="A13" s="36" t="s">
        <v>16</v>
      </c>
      <c r="B13" s="33" t="s">
        <v>17</v>
      </c>
      <c r="C13" s="25">
        <f t="shared" ref="C13:K13" si="2">C14</f>
        <v>1420140745</v>
      </c>
      <c r="D13" s="25">
        <f t="shared" si="2"/>
        <v>0</v>
      </c>
      <c r="E13" s="25">
        <f t="shared" si="2"/>
        <v>1420140745</v>
      </c>
      <c r="F13" s="25">
        <f t="shared" si="2"/>
        <v>1503839309</v>
      </c>
      <c r="G13" s="25">
        <f t="shared" si="2"/>
        <v>0</v>
      </c>
      <c r="H13" s="25">
        <f t="shared" si="2"/>
        <v>1503839309</v>
      </c>
      <c r="I13" s="25">
        <f t="shared" si="2"/>
        <v>1592417645</v>
      </c>
      <c r="J13" s="25">
        <f t="shared" si="2"/>
        <v>0</v>
      </c>
      <c r="K13" s="25">
        <f t="shared" si="2"/>
        <v>1592417645</v>
      </c>
    </row>
    <row r="14" spans="1:11" s="34" customFormat="1" x14ac:dyDescent="0.2">
      <c r="A14" s="38" t="s">
        <v>18</v>
      </c>
      <c r="B14" s="35" t="s">
        <v>19</v>
      </c>
      <c r="C14" s="26">
        <f t="shared" ref="C14:K14" si="3">C15+C16+C17+C18+C19+C20</f>
        <v>1420140745</v>
      </c>
      <c r="D14" s="26">
        <f t="shared" si="3"/>
        <v>0</v>
      </c>
      <c r="E14" s="26">
        <f t="shared" si="3"/>
        <v>1420140745</v>
      </c>
      <c r="F14" s="26">
        <f t="shared" si="3"/>
        <v>1503839309</v>
      </c>
      <c r="G14" s="26">
        <f t="shared" si="3"/>
        <v>0</v>
      </c>
      <c r="H14" s="26">
        <f t="shared" si="3"/>
        <v>1503839309</v>
      </c>
      <c r="I14" s="26">
        <f t="shared" si="3"/>
        <v>1592417645</v>
      </c>
      <c r="J14" s="26">
        <f t="shared" si="3"/>
        <v>0</v>
      </c>
      <c r="K14" s="26">
        <f t="shared" si="3"/>
        <v>1592417645</v>
      </c>
    </row>
    <row r="15" spans="1:11" s="34" customFormat="1" ht="72" x14ac:dyDescent="0.2">
      <c r="A15" s="39" t="s">
        <v>20</v>
      </c>
      <c r="B15" s="35" t="s">
        <v>21</v>
      </c>
      <c r="C15" s="27">
        <f>1408509528-517000</f>
        <v>1407992528</v>
      </c>
      <c r="D15" s="28"/>
      <c r="E15" s="26">
        <f t="shared" ref="E15:E20" si="4">C15+D15</f>
        <v>1407992528</v>
      </c>
      <c r="F15" s="27">
        <f>1491856237-517000</f>
        <v>1491339237</v>
      </c>
      <c r="G15" s="28"/>
      <c r="H15" s="26">
        <f t="shared" ref="H15:H20" si="5">F15+G15</f>
        <v>1491339237</v>
      </c>
      <c r="I15" s="27">
        <f>1580069792-517000</f>
        <v>1579552792</v>
      </c>
      <c r="J15" s="28"/>
      <c r="K15" s="26">
        <f t="shared" ref="K15:K20" si="6">I15+J15</f>
        <v>1579552792</v>
      </c>
    </row>
    <row r="16" spans="1:11" s="34" customFormat="1" ht="60" x14ac:dyDescent="0.2">
      <c r="A16" s="39" t="s">
        <v>22</v>
      </c>
      <c r="B16" s="35" t="s">
        <v>23</v>
      </c>
      <c r="C16" s="26">
        <v>547962</v>
      </c>
      <c r="D16" s="28"/>
      <c r="E16" s="26">
        <f t="shared" si="4"/>
        <v>547962</v>
      </c>
      <c r="F16" s="26">
        <v>579994</v>
      </c>
      <c r="G16" s="28"/>
      <c r="H16" s="26">
        <f t="shared" si="5"/>
        <v>579994</v>
      </c>
      <c r="I16" s="26">
        <v>613899</v>
      </c>
      <c r="J16" s="28"/>
      <c r="K16" s="26">
        <f t="shared" si="6"/>
        <v>613899</v>
      </c>
    </row>
    <row r="17" spans="1:11" s="34" customFormat="1" ht="60" x14ac:dyDescent="0.2">
      <c r="A17" s="39" t="s">
        <v>24</v>
      </c>
      <c r="B17" s="35" t="s">
        <v>25</v>
      </c>
      <c r="C17" s="26">
        <v>6550720</v>
      </c>
      <c r="D17" s="28"/>
      <c r="E17" s="26">
        <f t="shared" si="4"/>
        <v>6550720</v>
      </c>
      <c r="F17" s="26">
        <v>6681735</v>
      </c>
      <c r="G17" s="28"/>
      <c r="H17" s="26">
        <f t="shared" si="5"/>
        <v>6681735</v>
      </c>
      <c r="I17" s="26">
        <v>6808694</v>
      </c>
      <c r="J17" s="28"/>
      <c r="K17" s="26">
        <f t="shared" si="6"/>
        <v>6808694</v>
      </c>
    </row>
    <row r="18" spans="1:11" s="34" customFormat="1" ht="84" x14ac:dyDescent="0.2">
      <c r="A18" s="39" t="s">
        <v>26</v>
      </c>
      <c r="B18" s="35" t="s">
        <v>27</v>
      </c>
      <c r="C18" s="26">
        <v>1667982</v>
      </c>
      <c r="D18" s="28"/>
      <c r="E18" s="26">
        <f t="shared" si="4"/>
        <v>1667982</v>
      </c>
      <c r="F18" s="26">
        <v>1765487</v>
      </c>
      <c r="G18" s="28"/>
      <c r="H18" s="26">
        <f t="shared" si="5"/>
        <v>1765487</v>
      </c>
      <c r="I18" s="26">
        <v>1868692</v>
      </c>
      <c r="J18" s="28"/>
      <c r="K18" s="26">
        <f t="shared" si="6"/>
        <v>1868692</v>
      </c>
    </row>
    <row r="19" spans="1:11" s="34" customFormat="1" ht="24" x14ac:dyDescent="0.2">
      <c r="A19" s="39" t="s">
        <v>28</v>
      </c>
      <c r="B19" s="35" t="s">
        <v>29</v>
      </c>
      <c r="C19" s="26">
        <v>2355027</v>
      </c>
      <c r="D19" s="28"/>
      <c r="E19" s="26">
        <f t="shared" si="4"/>
        <v>2355027</v>
      </c>
      <c r="F19" s="26">
        <v>2418613</v>
      </c>
      <c r="G19" s="28"/>
      <c r="H19" s="26">
        <f t="shared" si="5"/>
        <v>2418613</v>
      </c>
      <c r="I19" s="26">
        <v>2488752</v>
      </c>
      <c r="J19" s="28"/>
      <c r="K19" s="26">
        <f t="shared" si="6"/>
        <v>2488752</v>
      </c>
    </row>
    <row r="20" spans="1:11" s="34" customFormat="1" ht="24" x14ac:dyDescent="0.2">
      <c r="A20" s="39" t="s">
        <v>30</v>
      </c>
      <c r="B20" s="35" t="s">
        <v>31</v>
      </c>
      <c r="C20" s="26">
        <v>1026526</v>
      </c>
      <c r="D20" s="28"/>
      <c r="E20" s="26">
        <f t="shared" si="4"/>
        <v>1026526</v>
      </c>
      <c r="F20" s="26">
        <v>1054243</v>
      </c>
      <c r="G20" s="28"/>
      <c r="H20" s="26">
        <f t="shared" si="5"/>
        <v>1054243</v>
      </c>
      <c r="I20" s="26">
        <v>1084816</v>
      </c>
      <c r="J20" s="28"/>
      <c r="K20" s="26">
        <f t="shared" si="6"/>
        <v>1084816</v>
      </c>
    </row>
    <row r="21" spans="1:11" s="34" customFormat="1" ht="24" x14ac:dyDescent="0.2">
      <c r="A21" s="40" t="s">
        <v>32</v>
      </c>
      <c r="B21" s="33" t="s">
        <v>33</v>
      </c>
      <c r="C21" s="25">
        <f>C22+C23+C24+C25</f>
        <v>11044048</v>
      </c>
      <c r="D21" s="25">
        <f>SUM(D22:D25)</f>
        <v>0</v>
      </c>
      <c r="E21" s="25">
        <f>SUM(E22:E25)</f>
        <v>11044048</v>
      </c>
      <c r="F21" s="25">
        <f>F22+F23+F24+F25</f>
        <v>11492750</v>
      </c>
      <c r="G21" s="25">
        <f>SUM(G22:G25)</f>
        <v>0</v>
      </c>
      <c r="H21" s="25">
        <f>SUM(H22:H25)</f>
        <v>11492750</v>
      </c>
      <c r="I21" s="25">
        <f>I22+I23+I24+I25</f>
        <v>15254500</v>
      </c>
      <c r="J21" s="25">
        <f>SUM(J22:J25)</f>
        <v>0</v>
      </c>
      <c r="K21" s="25">
        <f>SUM(K22:K25)</f>
        <v>15254500</v>
      </c>
    </row>
    <row r="22" spans="1:11" s="34" customFormat="1" ht="51.75" customHeight="1" x14ac:dyDescent="0.2">
      <c r="A22" s="39" t="s">
        <v>34</v>
      </c>
      <c r="B22" s="35" t="s">
        <v>35</v>
      </c>
      <c r="C22" s="26">
        <v>5505824</v>
      </c>
      <c r="D22" s="28"/>
      <c r="E22" s="26">
        <f>C22+D22</f>
        <v>5505824</v>
      </c>
      <c r="F22" s="26">
        <v>5746149</v>
      </c>
      <c r="G22" s="28"/>
      <c r="H22" s="26">
        <f>F22+G22</f>
        <v>5746149</v>
      </c>
      <c r="I22" s="26">
        <v>7703900</v>
      </c>
      <c r="J22" s="28"/>
      <c r="K22" s="26">
        <f>I22+J22</f>
        <v>7703900</v>
      </c>
    </row>
    <row r="23" spans="1:11" s="34" customFormat="1" ht="60" x14ac:dyDescent="0.2">
      <c r="A23" s="39" t="s">
        <v>36</v>
      </c>
      <c r="B23" s="35" t="s">
        <v>37</v>
      </c>
      <c r="C23" s="26">
        <v>24810</v>
      </c>
      <c r="D23" s="28"/>
      <c r="E23" s="26">
        <f>C23+D23</f>
        <v>24810</v>
      </c>
      <c r="F23" s="26">
        <v>26645</v>
      </c>
      <c r="G23" s="28"/>
      <c r="H23" s="26">
        <f>F23+G23</f>
        <v>26645</v>
      </c>
      <c r="I23" s="26">
        <v>35700</v>
      </c>
      <c r="J23" s="28"/>
      <c r="K23" s="26">
        <f>I23+J23</f>
        <v>35700</v>
      </c>
    </row>
    <row r="24" spans="1:11" s="34" customFormat="1" ht="51" customHeight="1" x14ac:dyDescent="0.2">
      <c r="A24" s="39" t="s">
        <v>38</v>
      </c>
      <c r="B24" s="35" t="s">
        <v>39</v>
      </c>
      <c r="C24" s="26">
        <v>4996414</v>
      </c>
      <c r="D24" s="28"/>
      <c r="E24" s="26">
        <f>C24+D24</f>
        <v>4996414</v>
      </c>
      <c r="F24" s="26">
        <v>5202956</v>
      </c>
      <c r="G24" s="28"/>
      <c r="H24" s="26">
        <f>F24+G24</f>
        <v>5202956</v>
      </c>
      <c r="I24" s="26">
        <v>6997900</v>
      </c>
      <c r="J24" s="28"/>
      <c r="K24" s="26">
        <f>I24+J24</f>
        <v>6997900</v>
      </c>
    </row>
    <row r="25" spans="1:11" s="34" customFormat="1" ht="19.5" customHeight="1" x14ac:dyDescent="0.2">
      <c r="A25" s="39" t="s">
        <v>40</v>
      </c>
      <c r="B25" s="35" t="s">
        <v>41</v>
      </c>
      <c r="C25" s="26">
        <v>517000</v>
      </c>
      <c r="D25" s="28"/>
      <c r="E25" s="26">
        <f>C25+D25</f>
        <v>517000</v>
      </c>
      <c r="F25" s="26">
        <v>517000</v>
      </c>
      <c r="G25" s="28"/>
      <c r="H25" s="26">
        <f>F25+G25</f>
        <v>517000</v>
      </c>
      <c r="I25" s="26">
        <v>517000</v>
      </c>
      <c r="J25" s="28"/>
      <c r="K25" s="26">
        <f>I25+J25</f>
        <v>517000</v>
      </c>
    </row>
    <row r="26" spans="1:11" s="34" customFormat="1" x14ac:dyDescent="0.2">
      <c r="A26" s="36" t="s">
        <v>42</v>
      </c>
      <c r="B26" s="33" t="s">
        <v>43</v>
      </c>
      <c r="C26" s="25">
        <f t="shared" ref="C26:K26" si="7">C27+C30</f>
        <v>45651340</v>
      </c>
      <c r="D26" s="25">
        <f t="shared" si="7"/>
        <v>0</v>
      </c>
      <c r="E26" s="25">
        <f t="shared" si="7"/>
        <v>45651340</v>
      </c>
      <c r="F26" s="25">
        <f t="shared" si="7"/>
        <v>55831208</v>
      </c>
      <c r="G26" s="25">
        <f t="shared" si="7"/>
        <v>0</v>
      </c>
      <c r="H26" s="25">
        <f t="shared" si="7"/>
        <v>55831208</v>
      </c>
      <c r="I26" s="25">
        <f t="shared" si="7"/>
        <v>58070098</v>
      </c>
      <c r="J26" s="25">
        <f t="shared" si="7"/>
        <v>0</v>
      </c>
      <c r="K26" s="25">
        <f t="shared" si="7"/>
        <v>58070098</v>
      </c>
    </row>
    <row r="27" spans="1:11" s="34" customFormat="1" x14ac:dyDescent="0.2">
      <c r="A27" s="38" t="s">
        <v>44</v>
      </c>
      <c r="B27" s="35" t="s">
        <v>45</v>
      </c>
      <c r="C27" s="26">
        <f t="shared" ref="C27:K27" si="8">SUM(C28:C29)</f>
        <v>43719290</v>
      </c>
      <c r="D27" s="26">
        <f t="shared" si="8"/>
        <v>0</v>
      </c>
      <c r="E27" s="26">
        <f t="shared" si="8"/>
        <v>43719290</v>
      </c>
      <c r="F27" s="26">
        <f t="shared" si="8"/>
        <v>54445089</v>
      </c>
      <c r="G27" s="26">
        <f t="shared" si="8"/>
        <v>0</v>
      </c>
      <c r="H27" s="26">
        <f t="shared" si="8"/>
        <v>54445089</v>
      </c>
      <c r="I27" s="26">
        <f t="shared" si="8"/>
        <v>56622892</v>
      </c>
      <c r="J27" s="26">
        <f t="shared" si="8"/>
        <v>0</v>
      </c>
      <c r="K27" s="26">
        <f t="shared" si="8"/>
        <v>56622892</v>
      </c>
    </row>
    <row r="28" spans="1:11" s="34" customFormat="1" x14ac:dyDescent="0.2">
      <c r="A28" s="38" t="s">
        <v>46</v>
      </c>
      <c r="B28" s="35" t="s">
        <v>47</v>
      </c>
      <c r="C28" s="26">
        <v>35791649</v>
      </c>
      <c r="D28" s="26"/>
      <c r="E28" s="26">
        <f>C28+D28</f>
        <v>35791649</v>
      </c>
      <c r="F28" s="26">
        <v>44572534</v>
      </c>
      <c r="G28" s="26"/>
      <c r="H28" s="26">
        <f>F28+G28</f>
        <v>44572534</v>
      </c>
      <c r="I28" s="26">
        <v>46355435</v>
      </c>
      <c r="J28" s="26"/>
      <c r="K28" s="26">
        <f>I28+J28</f>
        <v>46355435</v>
      </c>
    </row>
    <row r="29" spans="1:11" s="34" customFormat="1" ht="36" x14ac:dyDescent="0.2">
      <c r="A29" s="38" t="s">
        <v>48</v>
      </c>
      <c r="B29" s="35" t="s">
        <v>49</v>
      </c>
      <c r="C29" s="26">
        <v>7927641</v>
      </c>
      <c r="D29" s="28"/>
      <c r="E29" s="26">
        <f>C29+D29</f>
        <v>7927641</v>
      </c>
      <c r="F29" s="26">
        <v>9872555</v>
      </c>
      <c r="G29" s="28"/>
      <c r="H29" s="26">
        <f>F29+G29</f>
        <v>9872555</v>
      </c>
      <c r="I29" s="26">
        <v>10267457</v>
      </c>
      <c r="J29" s="28"/>
      <c r="K29" s="26">
        <f>I29+J29</f>
        <v>10267457</v>
      </c>
    </row>
    <row r="30" spans="1:11" s="34" customFormat="1" x14ac:dyDescent="0.2">
      <c r="A30" s="38" t="s">
        <v>50</v>
      </c>
      <c r="B30" s="35" t="s">
        <v>51</v>
      </c>
      <c r="C30" s="26">
        <f t="shared" ref="C30:K30" si="9">C31</f>
        <v>1932050</v>
      </c>
      <c r="D30" s="26">
        <f t="shared" si="9"/>
        <v>0</v>
      </c>
      <c r="E30" s="26">
        <f t="shared" si="9"/>
        <v>1932050</v>
      </c>
      <c r="F30" s="26">
        <f t="shared" si="9"/>
        <v>1386119</v>
      </c>
      <c r="G30" s="26">
        <f t="shared" si="9"/>
        <v>0</v>
      </c>
      <c r="H30" s="26">
        <f t="shared" si="9"/>
        <v>1386119</v>
      </c>
      <c r="I30" s="26">
        <f t="shared" si="9"/>
        <v>1447206</v>
      </c>
      <c r="J30" s="26">
        <f t="shared" si="9"/>
        <v>0</v>
      </c>
      <c r="K30" s="26">
        <f t="shared" si="9"/>
        <v>1447206</v>
      </c>
    </row>
    <row r="31" spans="1:11" s="34" customFormat="1" ht="24" x14ac:dyDescent="0.2">
      <c r="A31" s="38" t="s">
        <v>52</v>
      </c>
      <c r="B31" s="35" t="s">
        <v>53</v>
      </c>
      <c r="C31" s="26">
        <v>1932050</v>
      </c>
      <c r="D31" s="26"/>
      <c r="E31" s="26">
        <f>C31+D31</f>
        <v>1932050</v>
      </c>
      <c r="F31" s="26">
        <v>1386119</v>
      </c>
      <c r="G31" s="26"/>
      <c r="H31" s="26">
        <f>F31+G31</f>
        <v>1386119</v>
      </c>
      <c r="I31" s="26">
        <v>1447206</v>
      </c>
      <c r="J31" s="26">
        <v>0</v>
      </c>
      <c r="K31" s="26">
        <f>I31+J31</f>
        <v>1447206</v>
      </c>
    </row>
    <row r="32" spans="1:11" s="34" customFormat="1" x14ac:dyDescent="0.2">
      <c r="A32" s="36" t="s">
        <v>54</v>
      </c>
      <c r="B32" s="33" t="s">
        <v>55</v>
      </c>
      <c r="C32" s="25">
        <f t="shared" ref="C32:K32" si="10">C33+C35</f>
        <v>24846760</v>
      </c>
      <c r="D32" s="25">
        <f t="shared" si="10"/>
        <v>0</v>
      </c>
      <c r="E32" s="25">
        <f t="shared" si="10"/>
        <v>24846760</v>
      </c>
      <c r="F32" s="25">
        <f t="shared" si="10"/>
        <v>25085331</v>
      </c>
      <c r="G32" s="25">
        <f t="shared" si="10"/>
        <v>0</v>
      </c>
      <c r="H32" s="25">
        <f t="shared" si="10"/>
        <v>25085331</v>
      </c>
      <c r="I32" s="25">
        <f t="shared" si="10"/>
        <v>25325590</v>
      </c>
      <c r="J32" s="25">
        <f t="shared" si="10"/>
        <v>0</v>
      </c>
      <c r="K32" s="25">
        <f t="shared" si="10"/>
        <v>25325590</v>
      </c>
    </row>
    <row r="33" spans="1:11" s="34" customFormat="1" x14ac:dyDescent="0.2">
      <c r="A33" s="38" t="s">
        <v>56</v>
      </c>
      <c r="B33" s="41" t="s">
        <v>57</v>
      </c>
      <c r="C33" s="26">
        <f t="shared" ref="C33:K33" si="11">C34</f>
        <v>23672205</v>
      </c>
      <c r="D33" s="26">
        <f t="shared" si="11"/>
        <v>0</v>
      </c>
      <c r="E33" s="26">
        <f t="shared" si="11"/>
        <v>23672205</v>
      </c>
      <c r="F33" s="26">
        <f t="shared" si="11"/>
        <v>23908927</v>
      </c>
      <c r="G33" s="26">
        <f t="shared" si="11"/>
        <v>0</v>
      </c>
      <c r="H33" s="26">
        <f t="shared" si="11"/>
        <v>23908927</v>
      </c>
      <c r="I33" s="26">
        <f t="shared" si="11"/>
        <v>24148017</v>
      </c>
      <c r="J33" s="26">
        <f t="shared" si="11"/>
        <v>0</v>
      </c>
      <c r="K33" s="26">
        <f t="shared" si="11"/>
        <v>24148017</v>
      </c>
    </row>
    <row r="34" spans="1:11" s="34" customFormat="1" ht="24" x14ac:dyDescent="0.2">
      <c r="A34" s="38" t="s">
        <v>58</v>
      </c>
      <c r="B34" s="35" t="s">
        <v>59</v>
      </c>
      <c r="C34" s="26">
        <v>23672205</v>
      </c>
      <c r="D34" s="26"/>
      <c r="E34" s="26">
        <f>C34+D34</f>
        <v>23672205</v>
      </c>
      <c r="F34" s="26">
        <v>23908927</v>
      </c>
      <c r="G34" s="26"/>
      <c r="H34" s="26">
        <f>F34+G34</f>
        <v>23908927</v>
      </c>
      <c r="I34" s="26">
        <v>24148017</v>
      </c>
      <c r="J34" s="26"/>
      <c r="K34" s="26">
        <f>I34+J34</f>
        <v>24148017</v>
      </c>
    </row>
    <row r="35" spans="1:11" s="34" customFormat="1" x14ac:dyDescent="0.2">
      <c r="A35" s="38" t="s">
        <v>60</v>
      </c>
      <c r="B35" s="35" t="s">
        <v>61</v>
      </c>
      <c r="C35" s="26">
        <f t="shared" ref="C35:K35" si="12">C36+C37</f>
        <v>1174555</v>
      </c>
      <c r="D35" s="26">
        <f t="shared" si="12"/>
        <v>0</v>
      </c>
      <c r="E35" s="26">
        <f t="shared" si="12"/>
        <v>1174555</v>
      </c>
      <c r="F35" s="26">
        <f t="shared" si="12"/>
        <v>1176404</v>
      </c>
      <c r="G35" s="26">
        <f t="shared" si="12"/>
        <v>0</v>
      </c>
      <c r="H35" s="26">
        <f t="shared" si="12"/>
        <v>1176404</v>
      </c>
      <c r="I35" s="26">
        <f t="shared" si="12"/>
        <v>1177573</v>
      </c>
      <c r="J35" s="26">
        <f t="shared" si="12"/>
        <v>0</v>
      </c>
      <c r="K35" s="26">
        <f t="shared" si="12"/>
        <v>1177573</v>
      </c>
    </row>
    <row r="36" spans="1:11" s="34" customFormat="1" ht="24" x14ac:dyDescent="0.2">
      <c r="A36" s="39" t="s">
        <v>62</v>
      </c>
      <c r="B36" s="35" t="s">
        <v>63</v>
      </c>
      <c r="C36" s="26">
        <v>1167747</v>
      </c>
      <c r="D36" s="26"/>
      <c r="E36" s="26">
        <f>C36+D36</f>
        <v>1167747</v>
      </c>
      <c r="F36" s="26">
        <v>1168915</v>
      </c>
      <c r="G36" s="26"/>
      <c r="H36" s="26">
        <f>F36+G36</f>
        <v>1168915</v>
      </c>
      <c r="I36" s="26">
        <v>1170084</v>
      </c>
      <c r="J36" s="26"/>
      <c r="K36" s="26">
        <f>I36+J36</f>
        <v>1170084</v>
      </c>
    </row>
    <row r="37" spans="1:11" s="34" customFormat="1" ht="24" x14ac:dyDescent="0.2">
      <c r="A37" s="39" t="s">
        <v>64</v>
      </c>
      <c r="B37" s="35" t="s">
        <v>65</v>
      </c>
      <c r="C37" s="26">
        <v>6808</v>
      </c>
      <c r="D37" s="28"/>
      <c r="E37" s="26">
        <f>C37+D37</f>
        <v>6808</v>
      </c>
      <c r="F37" s="26">
        <v>7489</v>
      </c>
      <c r="G37" s="28"/>
      <c r="H37" s="26">
        <f>F37+G37</f>
        <v>7489</v>
      </c>
      <c r="I37" s="26">
        <v>7489</v>
      </c>
      <c r="J37" s="28"/>
      <c r="K37" s="26">
        <f>I37+J37</f>
        <v>7489</v>
      </c>
    </row>
    <row r="38" spans="1:11" s="34" customFormat="1" x14ac:dyDescent="0.2">
      <c r="A38" s="36" t="s">
        <v>66</v>
      </c>
      <c r="B38" s="33" t="s">
        <v>67</v>
      </c>
      <c r="C38" s="25">
        <f t="shared" ref="C38:K38" si="13">C39+C40</f>
        <v>15241633</v>
      </c>
      <c r="D38" s="25">
        <f t="shared" si="13"/>
        <v>0</v>
      </c>
      <c r="E38" s="25">
        <f t="shared" si="13"/>
        <v>15241633</v>
      </c>
      <c r="F38" s="25">
        <f t="shared" si="13"/>
        <v>15393199</v>
      </c>
      <c r="G38" s="25">
        <f t="shared" si="13"/>
        <v>0</v>
      </c>
      <c r="H38" s="25">
        <f t="shared" si="13"/>
        <v>15393199</v>
      </c>
      <c r="I38" s="25">
        <f t="shared" si="13"/>
        <v>15546281</v>
      </c>
      <c r="J38" s="25">
        <f t="shared" si="13"/>
        <v>0</v>
      </c>
      <c r="K38" s="25">
        <f t="shared" si="13"/>
        <v>15546281</v>
      </c>
    </row>
    <row r="39" spans="1:11" s="34" customFormat="1" ht="24" x14ac:dyDescent="0.2">
      <c r="A39" s="38" t="s">
        <v>68</v>
      </c>
      <c r="B39" s="35" t="s">
        <v>69</v>
      </c>
      <c r="C39" s="26">
        <v>15156633</v>
      </c>
      <c r="D39" s="28"/>
      <c r="E39" s="26">
        <f>C39+D39</f>
        <v>15156633</v>
      </c>
      <c r="F39" s="26">
        <v>15308199</v>
      </c>
      <c r="G39" s="28"/>
      <c r="H39" s="26">
        <f>F39+G39</f>
        <v>15308199</v>
      </c>
      <c r="I39" s="26">
        <v>15461281</v>
      </c>
      <c r="J39" s="28"/>
      <c r="K39" s="26">
        <f>I39+J39</f>
        <v>15461281</v>
      </c>
    </row>
    <row r="40" spans="1:11" s="34" customFormat="1" x14ac:dyDescent="0.2">
      <c r="A40" s="38" t="s">
        <v>70</v>
      </c>
      <c r="B40" s="35" t="s">
        <v>71</v>
      </c>
      <c r="C40" s="26">
        <v>85000</v>
      </c>
      <c r="D40" s="26"/>
      <c r="E40" s="26">
        <f>C40+D40</f>
        <v>85000</v>
      </c>
      <c r="F40" s="26">
        <v>85000</v>
      </c>
      <c r="G40" s="26"/>
      <c r="H40" s="26">
        <f>F40+G40</f>
        <v>85000</v>
      </c>
      <c r="I40" s="26">
        <v>85000</v>
      </c>
      <c r="J40" s="26"/>
      <c r="K40" s="26">
        <f>I40+J40</f>
        <v>85000</v>
      </c>
    </row>
    <row r="41" spans="1:11" s="34" customFormat="1" x14ac:dyDescent="0.2">
      <c r="A41" s="36" t="s">
        <v>72</v>
      </c>
      <c r="B41" s="35"/>
      <c r="C41" s="25">
        <f>C42+C52+C61+C65+C58+C90</f>
        <v>110024327</v>
      </c>
      <c r="D41" s="25">
        <f>D42+D52+D61+D65+D58+D90</f>
        <v>52245773.120000005</v>
      </c>
      <c r="E41" s="25">
        <f>E42+E52+E61+E65+E58+E90</f>
        <v>162270100.12</v>
      </c>
      <c r="F41" s="25">
        <f>F42+F52+F61+F65+F58</f>
        <v>112229099.98</v>
      </c>
      <c r="G41" s="25">
        <f>G42+G52+G61+G65+G58+G90</f>
        <v>0</v>
      </c>
      <c r="H41" s="25">
        <f>H42+H52+H61+H65+H58+H90</f>
        <v>112229099.98</v>
      </c>
      <c r="I41" s="25">
        <f>I42+I52+I61+I65+I58</f>
        <v>113641092.57000001</v>
      </c>
      <c r="J41" s="25">
        <f>J42+J52+J61+J65+J58+J90</f>
        <v>0</v>
      </c>
      <c r="K41" s="25">
        <f>K42+K52+K61+K65+K58+K90</f>
        <v>113641092.57000001</v>
      </c>
    </row>
    <row r="42" spans="1:11" s="34" customFormat="1" ht="24" x14ac:dyDescent="0.2">
      <c r="A42" s="36" t="s">
        <v>73</v>
      </c>
      <c r="B42" s="33" t="s">
        <v>74</v>
      </c>
      <c r="C42" s="25">
        <f t="shared" ref="C42:K42" si="14">C43+C47+C49</f>
        <v>99627184.719999999</v>
      </c>
      <c r="D42" s="25">
        <f t="shared" si="14"/>
        <v>5764667.9200000018</v>
      </c>
      <c r="E42" s="25">
        <f t="shared" si="14"/>
        <v>105391852.64</v>
      </c>
      <c r="F42" s="25">
        <f t="shared" si="14"/>
        <v>103092272.12</v>
      </c>
      <c r="G42" s="25">
        <f t="shared" si="14"/>
        <v>0</v>
      </c>
      <c r="H42" s="25">
        <f t="shared" si="14"/>
        <v>103092272.12</v>
      </c>
      <c r="I42" s="25">
        <f t="shared" si="14"/>
        <v>103092272.12</v>
      </c>
      <c r="J42" s="25">
        <f t="shared" si="14"/>
        <v>0</v>
      </c>
      <c r="K42" s="25">
        <f t="shared" si="14"/>
        <v>103092272.12</v>
      </c>
    </row>
    <row r="43" spans="1:11" s="34" customFormat="1" ht="48" x14ac:dyDescent="0.2">
      <c r="A43" s="39" t="s">
        <v>75</v>
      </c>
      <c r="B43" s="35" t="s">
        <v>76</v>
      </c>
      <c r="C43" s="26">
        <f t="shared" ref="C43:K43" si="15">C44+C45+C46</f>
        <v>49852081.560000002</v>
      </c>
      <c r="D43" s="26">
        <f t="shared" si="15"/>
        <v>-5700000</v>
      </c>
      <c r="E43" s="26">
        <f t="shared" si="15"/>
        <v>44152081.560000002</v>
      </c>
      <c r="F43" s="26">
        <f t="shared" si="15"/>
        <v>51846164.829999998</v>
      </c>
      <c r="G43" s="26">
        <f t="shared" si="15"/>
        <v>0</v>
      </c>
      <c r="H43" s="26">
        <f t="shared" si="15"/>
        <v>51846164.829999998</v>
      </c>
      <c r="I43" s="26">
        <f t="shared" si="15"/>
        <v>51846164.829999998</v>
      </c>
      <c r="J43" s="26">
        <f t="shared" si="15"/>
        <v>0</v>
      </c>
      <c r="K43" s="26">
        <f t="shared" si="15"/>
        <v>51846164.829999998</v>
      </c>
    </row>
    <row r="44" spans="1:11" s="34" customFormat="1" ht="36" x14ac:dyDescent="0.2">
      <c r="A44" s="39" t="s">
        <v>77</v>
      </c>
      <c r="B44" s="35" t="s">
        <v>78</v>
      </c>
      <c r="C44" s="26">
        <v>19677344.719999999</v>
      </c>
      <c r="D44" s="28">
        <v>-5700000</v>
      </c>
      <c r="E44" s="26">
        <f>C44+D44</f>
        <v>13977344.719999999</v>
      </c>
      <c r="F44" s="26">
        <v>20464438.510000002</v>
      </c>
      <c r="G44" s="28"/>
      <c r="H44" s="26">
        <f>F44+G44</f>
        <v>20464438.510000002</v>
      </c>
      <c r="I44" s="26">
        <v>20464438.510000002</v>
      </c>
      <c r="J44" s="28"/>
      <c r="K44" s="26">
        <f>I44+J44</f>
        <v>20464438.510000002</v>
      </c>
    </row>
    <row r="45" spans="1:11" s="34" customFormat="1" ht="36" x14ac:dyDescent="0.2">
      <c r="A45" s="39" t="s">
        <v>79</v>
      </c>
      <c r="B45" s="35" t="s">
        <v>80</v>
      </c>
      <c r="C45" s="26">
        <v>3947786.19</v>
      </c>
      <c r="D45" s="26"/>
      <c r="E45" s="26">
        <f>C45+D45</f>
        <v>3947786.19</v>
      </c>
      <c r="F45" s="26">
        <v>4105697.64</v>
      </c>
      <c r="G45" s="26"/>
      <c r="H45" s="26">
        <f>F45+G45</f>
        <v>4105697.64</v>
      </c>
      <c r="I45" s="26">
        <v>4105697.64</v>
      </c>
      <c r="J45" s="26"/>
      <c r="K45" s="26">
        <f>I45+J45</f>
        <v>4105697.64</v>
      </c>
    </row>
    <row r="46" spans="1:11" s="34" customFormat="1" ht="36" x14ac:dyDescent="0.2">
      <c r="A46" s="39" t="s">
        <v>81</v>
      </c>
      <c r="B46" s="35" t="s">
        <v>82</v>
      </c>
      <c r="C46" s="26">
        <v>26226950.649999999</v>
      </c>
      <c r="D46" s="26"/>
      <c r="E46" s="26">
        <f>C46+D46</f>
        <v>26226950.649999999</v>
      </c>
      <c r="F46" s="26">
        <v>27276028.68</v>
      </c>
      <c r="G46" s="26"/>
      <c r="H46" s="26">
        <f>F46+G46</f>
        <v>27276028.68</v>
      </c>
      <c r="I46" s="26">
        <v>27276028.68</v>
      </c>
      <c r="J46" s="26"/>
      <c r="K46" s="26">
        <f>I46+J46</f>
        <v>27276028.68</v>
      </c>
    </row>
    <row r="47" spans="1:11" s="34" customFormat="1" x14ac:dyDescent="0.2">
      <c r="A47" s="38" t="s">
        <v>83</v>
      </c>
      <c r="B47" s="35" t="s">
        <v>84</v>
      </c>
      <c r="C47" s="26">
        <f t="shared" ref="C47:K47" si="16">C48</f>
        <v>500000</v>
      </c>
      <c r="D47" s="26">
        <f t="shared" si="16"/>
        <v>0</v>
      </c>
      <c r="E47" s="26">
        <f t="shared" si="16"/>
        <v>500000</v>
      </c>
      <c r="F47" s="26">
        <f t="shared" si="16"/>
        <v>0</v>
      </c>
      <c r="G47" s="26">
        <f t="shared" si="16"/>
        <v>0</v>
      </c>
      <c r="H47" s="26">
        <f t="shared" si="16"/>
        <v>0</v>
      </c>
      <c r="I47" s="26">
        <f t="shared" si="16"/>
        <v>0</v>
      </c>
      <c r="J47" s="26">
        <f t="shared" si="16"/>
        <v>0</v>
      </c>
      <c r="K47" s="26">
        <f t="shared" si="16"/>
        <v>0</v>
      </c>
    </row>
    <row r="48" spans="1:11" s="34" customFormat="1" ht="24" x14ac:dyDescent="0.2">
      <c r="A48" s="38" t="s">
        <v>85</v>
      </c>
      <c r="B48" s="35" t="s">
        <v>86</v>
      </c>
      <c r="C48" s="26">
        <v>500000</v>
      </c>
      <c r="D48" s="26"/>
      <c r="E48" s="26">
        <f>C48+D48</f>
        <v>500000</v>
      </c>
      <c r="F48" s="26"/>
      <c r="G48" s="26"/>
      <c r="H48" s="26">
        <f>F48+G48</f>
        <v>0</v>
      </c>
      <c r="I48" s="26"/>
      <c r="J48" s="26"/>
      <c r="K48" s="26">
        <f>I48+J48</f>
        <v>0</v>
      </c>
    </row>
    <row r="49" spans="1:11" s="34" customFormat="1" ht="36" x14ac:dyDescent="0.2">
      <c r="A49" s="39" t="s">
        <v>87</v>
      </c>
      <c r="B49" s="35" t="s">
        <v>88</v>
      </c>
      <c r="C49" s="26">
        <f t="shared" ref="C49:K49" si="17">C50+C51</f>
        <v>49275103.159999996</v>
      </c>
      <c r="D49" s="26">
        <f t="shared" si="17"/>
        <v>11464667.920000002</v>
      </c>
      <c r="E49" s="26">
        <f t="shared" si="17"/>
        <v>60739771.079999998</v>
      </c>
      <c r="F49" s="26">
        <f t="shared" si="17"/>
        <v>51246107.289999999</v>
      </c>
      <c r="G49" s="26">
        <f t="shared" si="17"/>
        <v>0</v>
      </c>
      <c r="H49" s="26">
        <f t="shared" si="17"/>
        <v>51246107.289999999</v>
      </c>
      <c r="I49" s="26">
        <f t="shared" si="17"/>
        <v>51246107.289999999</v>
      </c>
      <c r="J49" s="26">
        <f t="shared" si="17"/>
        <v>0</v>
      </c>
      <c r="K49" s="26">
        <f t="shared" si="17"/>
        <v>51246107.289999999</v>
      </c>
    </row>
    <row r="50" spans="1:11" s="34" customFormat="1" ht="36" x14ac:dyDescent="0.2">
      <c r="A50" s="39" t="s">
        <v>89</v>
      </c>
      <c r="B50" s="35" t="s">
        <v>90</v>
      </c>
      <c r="C50" s="26">
        <v>48859183.509999998</v>
      </c>
      <c r="D50" s="26">
        <f>2569345.2+8895322.72</f>
        <v>11464667.920000002</v>
      </c>
      <c r="E50" s="26">
        <f>C50+D50</f>
        <v>60323851.43</v>
      </c>
      <c r="F50" s="26">
        <v>50813550.850000001</v>
      </c>
      <c r="G50" s="26"/>
      <c r="H50" s="26">
        <f>F50+G50</f>
        <v>50813550.850000001</v>
      </c>
      <c r="I50" s="26">
        <v>50813550.850000001</v>
      </c>
      <c r="J50" s="26"/>
      <c r="K50" s="26">
        <f>I50+J50</f>
        <v>50813550.850000001</v>
      </c>
    </row>
    <row r="51" spans="1:11" s="34" customFormat="1" ht="48" x14ac:dyDescent="0.2">
      <c r="A51" s="39" t="s">
        <v>91</v>
      </c>
      <c r="B51" s="35" t="s">
        <v>92</v>
      </c>
      <c r="C51" s="26">
        <v>415919.65</v>
      </c>
      <c r="D51" s="26"/>
      <c r="E51" s="26">
        <f>C51+D51</f>
        <v>415919.65</v>
      </c>
      <c r="F51" s="26">
        <v>432556.44</v>
      </c>
      <c r="G51" s="26"/>
      <c r="H51" s="26">
        <f>F51+G51</f>
        <v>432556.44</v>
      </c>
      <c r="I51" s="26">
        <v>432556.44</v>
      </c>
      <c r="J51" s="26"/>
      <c r="K51" s="26">
        <f>I51+J51</f>
        <v>432556.44</v>
      </c>
    </row>
    <row r="52" spans="1:11" s="34" customFormat="1" x14ac:dyDescent="0.2">
      <c r="A52" s="36" t="s">
        <v>93</v>
      </c>
      <c r="B52" s="33" t="s">
        <v>94</v>
      </c>
      <c r="C52" s="25">
        <f t="shared" ref="C52:K52" si="18">C53</f>
        <v>1235035.8399999999</v>
      </c>
      <c r="D52" s="25">
        <f t="shared" si="18"/>
        <v>42171847.200000003</v>
      </c>
      <c r="E52" s="25">
        <f t="shared" si="18"/>
        <v>43406883.040000007</v>
      </c>
      <c r="F52" s="25">
        <f t="shared" si="18"/>
        <v>1284437.28</v>
      </c>
      <c r="G52" s="25">
        <f t="shared" si="18"/>
        <v>0</v>
      </c>
      <c r="H52" s="25">
        <f t="shared" si="18"/>
        <v>1284437.28</v>
      </c>
      <c r="I52" s="25">
        <f t="shared" si="18"/>
        <v>1335814.76</v>
      </c>
      <c r="J52" s="25">
        <f t="shared" si="18"/>
        <v>0</v>
      </c>
      <c r="K52" s="25">
        <f t="shared" si="18"/>
        <v>1335814.76</v>
      </c>
    </row>
    <row r="53" spans="1:11" s="34" customFormat="1" x14ac:dyDescent="0.2">
      <c r="A53" s="38" t="s">
        <v>95</v>
      </c>
      <c r="B53" s="35" t="s">
        <v>96</v>
      </c>
      <c r="C53" s="26">
        <f t="shared" ref="C53:K53" si="19">SUM(C54:C57)</f>
        <v>1235035.8399999999</v>
      </c>
      <c r="D53" s="26">
        <f t="shared" si="19"/>
        <v>42171847.200000003</v>
      </c>
      <c r="E53" s="26">
        <f t="shared" si="19"/>
        <v>43406883.040000007</v>
      </c>
      <c r="F53" s="26">
        <f t="shared" si="19"/>
        <v>1284437.28</v>
      </c>
      <c r="G53" s="26">
        <f t="shared" si="19"/>
        <v>0</v>
      </c>
      <c r="H53" s="26">
        <f t="shared" si="19"/>
        <v>1284437.28</v>
      </c>
      <c r="I53" s="26">
        <f t="shared" si="19"/>
        <v>1335814.76</v>
      </c>
      <c r="J53" s="26">
        <f t="shared" si="19"/>
        <v>0</v>
      </c>
      <c r="K53" s="26">
        <f t="shared" si="19"/>
        <v>1335814.76</v>
      </c>
    </row>
    <row r="54" spans="1:11" s="34" customFormat="1" x14ac:dyDescent="0.2">
      <c r="A54" s="38" t="s">
        <v>97</v>
      </c>
      <c r="B54" s="35" t="s">
        <v>98</v>
      </c>
      <c r="C54" s="26">
        <v>544462.35</v>
      </c>
      <c r="D54" s="26"/>
      <c r="E54" s="26">
        <f>C54+D54</f>
        <v>544462.35</v>
      </c>
      <c r="F54" s="26">
        <v>566240.85</v>
      </c>
      <c r="G54" s="26"/>
      <c r="H54" s="26">
        <f>F54+G54</f>
        <v>566240.85</v>
      </c>
      <c r="I54" s="26">
        <v>588890.48</v>
      </c>
      <c r="J54" s="26"/>
      <c r="K54" s="26">
        <f>I54+J54</f>
        <v>588890.48</v>
      </c>
    </row>
    <row r="55" spans="1:11" s="34" customFormat="1" x14ac:dyDescent="0.2">
      <c r="A55" s="38" t="s">
        <v>99</v>
      </c>
      <c r="B55" s="35" t="s">
        <v>100</v>
      </c>
      <c r="C55" s="26">
        <v>298087.28999999998</v>
      </c>
      <c r="D55" s="28"/>
      <c r="E55" s="26">
        <f>C55+D55</f>
        <v>298087.28999999998</v>
      </c>
      <c r="F55" s="26">
        <v>310010.78000000003</v>
      </c>
      <c r="G55" s="28"/>
      <c r="H55" s="26">
        <f>F55+G55</f>
        <v>310010.78000000003</v>
      </c>
      <c r="I55" s="26">
        <v>322411.21000000002</v>
      </c>
      <c r="J55" s="28"/>
      <c r="K55" s="26">
        <f>I55+J55</f>
        <v>322411.21000000002</v>
      </c>
    </row>
    <row r="56" spans="1:11" s="34" customFormat="1" x14ac:dyDescent="0.2">
      <c r="A56" s="38" t="s">
        <v>101</v>
      </c>
      <c r="B56" s="35" t="s">
        <v>102</v>
      </c>
      <c r="C56" s="26">
        <v>392486.2</v>
      </c>
      <c r="D56" s="26">
        <v>42171847.200000003</v>
      </c>
      <c r="E56" s="26">
        <f>C56+D56</f>
        <v>42564333.400000006</v>
      </c>
      <c r="F56" s="26">
        <v>408185.65</v>
      </c>
      <c r="G56" s="26"/>
      <c r="H56" s="26">
        <f>F56+G56</f>
        <v>408185.65</v>
      </c>
      <c r="I56" s="26">
        <v>424513.07</v>
      </c>
      <c r="J56" s="26"/>
      <c r="K56" s="26">
        <f>I56+J56</f>
        <v>424513.07</v>
      </c>
    </row>
    <row r="57" spans="1:11" s="34" customFormat="1" ht="24" hidden="1" x14ac:dyDescent="0.2">
      <c r="A57" s="38" t="s">
        <v>103</v>
      </c>
      <c r="B57" s="35" t="s">
        <v>104</v>
      </c>
      <c r="C57" s="26"/>
      <c r="D57" s="26"/>
      <c r="E57" s="26">
        <f>C57+D57</f>
        <v>0</v>
      </c>
      <c r="F57" s="26">
        <v>0</v>
      </c>
      <c r="G57" s="26">
        <v>0</v>
      </c>
      <c r="H57" s="26">
        <f>F57+G57</f>
        <v>0</v>
      </c>
      <c r="I57" s="26">
        <v>0</v>
      </c>
      <c r="J57" s="26">
        <v>0</v>
      </c>
      <c r="K57" s="26">
        <f>I57+J57</f>
        <v>0</v>
      </c>
    </row>
    <row r="58" spans="1:11" s="34" customFormat="1" x14ac:dyDescent="0.2">
      <c r="A58" s="36" t="s">
        <v>105</v>
      </c>
      <c r="B58" s="33" t="s">
        <v>106</v>
      </c>
      <c r="C58" s="25">
        <f t="shared" ref="C58:K59" si="20">C59</f>
        <v>1259309</v>
      </c>
      <c r="D58" s="25">
        <f t="shared" si="20"/>
        <v>2563708</v>
      </c>
      <c r="E58" s="25">
        <f t="shared" si="20"/>
        <v>3823017</v>
      </c>
      <c r="F58" s="25">
        <f t="shared" si="20"/>
        <v>1290071.3999999999</v>
      </c>
      <c r="G58" s="25">
        <f t="shared" si="20"/>
        <v>0</v>
      </c>
      <c r="H58" s="25">
        <f t="shared" si="20"/>
        <v>1290071.3999999999</v>
      </c>
      <c r="I58" s="25">
        <f t="shared" si="20"/>
        <v>1290071.3999999999</v>
      </c>
      <c r="J58" s="25">
        <f t="shared" si="20"/>
        <v>0</v>
      </c>
      <c r="K58" s="25">
        <f t="shared" si="20"/>
        <v>1290071.3999999999</v>
      </c>
    </row>
    <row r="59" spans="1:11" s="34" customFormat="1" x14ac:dyDescent="0.2">
      <c r="A59" s="38" t="s">
        <v>107</v>
      </c>
      <c r="B59" s="35" t="s">
        <v>108</v>
      </c>
      <c r="C59" s="26">
        <f t="shared" si="20"/>
        <v>1259309</v>
      </c>
      <c r="D59" s="26">
        <f t="shared" si="20"/>
        <v>2563708</v>
      </c>
      <c r="E59" s="26">
        <f t="shared" si="20"/>
        <v>3823017</v>
      </c>
      <c r="F59" s="26">
        <f t="shared" si="20"/>
        <v>1290071.3999999999</v>
      </c>
      <c r="G59" s="26">
        <f t="shared" si="20"/>
        <v>0</v>
      </c>
      <c r="H59" s="26">
        <f t="shared" si="20"/>
        <v>1290071.3999999999</v>
      </c>
      <c r="I59" s="26">
        <f t="shared" si="20"/>
        <v>1290071.3999999999</v>
      </c>
      <c r="J59" s="26">
        <f t="shared" si="20"/>
        <v>0</v>
      </c>
      <c r="K59" s="26">
        <f t="shared" si="20"/>
        <v>1290071.3999999999</v>
      </c>
    </row>
    <row r="60" spans="1:11" s="34" customFormat="1" x14ac:dyDescent="0.2">
      <c r="A60" s="38" t="s">
        <v>109</v>
      </c>
      <c r="B60" s="35" t="s">
        <v>110</v>
      </c>
      <c r="C60" s="26">
        <v>1259309</v>
      </c>
      <c r="D60" s="28">
        <v>2563708</v>
      </c>
      <c r="E60" s="26">
        <f>C60+D60</f>
        <v>3823017</v>
      </c>
      <c r="F60" s="26">
        <v>1290071.3999999999</v>
      </c>
      <c r="G60" s="28">
        <v>0</v>
      </c>
      <c r="H60" s="26">
        <f>F60+G60</f>
        <v>1290071.3999999999</v>
      </c>
      <c r="I60" s="26">
        <v>1290071.3999999999</v>
      </c>
      <c r="J60" s="28">
        <v>0</v>
      </c>
      <c r="K60" s="26">
        <f>I60+J60</f>
        <v>1290071.3999999999</v>
      </c>
    </row>
    <row r="61" spans="1:11" s="34" customFormat="1" x14ac:dyDescent="0.2">
      <c r="A61" s="36" t="s">
        <v>111</v>
      </c>
      <c r="B61" s="33" t="s">
        <v>112</v>
      </c>
      <c r="C61" s="25">
        <f t="shared" ref="C61:K61" si="21">C62</f>
        <v>3694677.9</v>
      </c>
      <c r="D61" s="25">
        <f t="shared" si="21"/>
        <v>0</v>
      </c>
      <c r="E61" s="25">
        <f t="shared" si="21"/>
        <v>3694677.9</v>
      </c>
      <c r="F61" s="25">
        <f t="shared" si="21"/>
        <v>3842465.02</v>
      </c>
      <c r="G61" s="25">
        <f t="shared" si="21"/>
        <v>0</v>
      </c>
      <c r="H61" s="25">
        <f t="shared" si="21"/>
        <v>3842465.02</v>
      </c>
      <c r="I61" s="25">
        <f t="shared" si="21"/>
        <v>5203030.13</v>
      </c>
      <c r="J61" s="25">
        <f t="shared" si="21"/>
        <v>0</v>
      </c>
      <c r="K61" s="25">
        <f t="shared" si="21"/>
        <v>5203030.13</v>
      </c>
    </row>
    <row r="62" spans="1:11" s="34" customFormat="1" ht="36" x14ac:dyDescent="0.2">
      <c r="A62" s="38" t="s">
        <v>113</v>
      </c>
      <c r="B62" s="35" t="s">
        <v>114</v>
      </c>
      <c r="C62" s="26">
        <f t="shared" ref="C62:K62" si="22">C63+C64</f>
        <v>3694677.9</v>
      </c>
      <c r="D62" s="26">
        <f t="shared" si="22"/>
        <v>0</v>
      </c>
      <c r="E62" s="26">
        <f t="shared" si="22"/>
        <v>3694677.9</v>
      </c>
      <c r="F62" s="26">
        <f t="shared" si="22"/>
        <v>3842465.02</v>
      </c>
      <c r="G62" s="26">
        <f t="shared" si="22"/>
        <v>0</v>
      </c>
      <c r="H62" s="26">
        <f t="shared" si="22"/>
        <v>3842465.02</v>
      </c>
      <c r="I62" s="26">
        <f t="shared" si="22"/>
        <v>5203030.13</v>
      </c>
      <c r="J62" s="26">
        <f t="shared" si="22"/>
        <v>0</v>
      </c>
      <c r="K62" s="26">
        <f t="shared" si="22"/>
        <v>5203030.13</v>
      </c>
    </row>
    <row r="63" spans="1:11" s="34" customFormat="1" ht="48" x14ac:dyDescent="0.2">
      <c r="A63" s="39" t="s">
        <v>115</v>
      </c>
      <c r="B63" s="35" t="s">
        <v>116</v>
      </c>
      <c r="C63" s="26">
        <v>3642617.9</v>
      </c>
      <c r="D63" s="26"/>
      <c r="E63" s="26">
        <f>C63+D63</f>
        <v>3642617.9</v>
      </c>
      <c r="F63" s="26">
        <v>3788322.62</v>
      </c>
      <c r="G63" s="26"/>
      <c r="H63" s="26">
        <f>F63+G63</f>
        <v>3788322.62</v>
      </c>
      <c r="I63" s="26">
        <v>5146722.03</v>
      </c>
      <c r="J63" s="26"/>
      <c r="K63" s="26">
        <f>I63+J63</f>
        <v>5146722.03</v>
      </c>
    </row>
    <row r="64" spans="1:11" s="34" customFormat="1" ht="48" x14ac:dyDescent="0.2">
      <c r="A64" s="39" t="s">
        <v>117</v>
      </c>
      <c r="B64" s="35" t="s">
        <v>118</v>
      </c>
      <c r="C64" s="26">
        <v>52060</v>
      </c>
      <c r="D64" s="26"/>
      <c r="E64" s="26">
        <f>C64+D64</f>
        <v>52060</v>
      </c>
      <c r="F64" s="26">
        <v>54142.400000000001</v>
      </c>
      <c r="G64" s="26">
        <v>0</v>
      </c>
      <c r="H64" s="26">
        <f>F64+G64</f>
        <v>54142.400000000001</v>
      </c>
      <c r="I64" s="26">
        <v>56308.1</v>
      </c>
      <c r="J64" s="26">
        <v>0</v>
      </c>
      <c r="K64" s="26">
        <f>I64+J64</f>
        <v>56308.1</v>
      </c>
    </row>
    <row r="65" spans="1:11" s="34" customFormat="1" x14ac:dyDescent="0.2">
      <c r="A65" s="36" t="s">
        <v>119</v>
      </c>
      <c r="B65" s="33" t="s">
        <v>120</v>
      </c>
      <c r="C65" s="25">
        <f>SUM(C66:C89)</f>
        <v>3354461.3500000006</v>
      </c>
      <c r="D65" s="25">
        <f t="shared" ref="D65:K65" si="23">SUM(D66:D89)</f>
        <v>1745550</v>
      </c>
      <c r="E65" s="25">
        <f t="shared" si="23"/>
        <v>5100011.3500000006</v>
      </c>
      <c r="F65" s="25">
        <f t="shared" si="23"/>
        <v>2719854.1599999997</v>
      </c>
      <c r="G65" s="25">
        <f t="shared" si="23"/>
        <v>0</v>
      </c>
      <c r="H65" s="25">
        <f t="shared" si="23"/>
        <v>2719854.1599999997</v>
      </c>
      <c r="I65" s="25">
        <f t="shared" si="23"/>
        <v>2719904.1599999997</v>
      </c>
      <c r="J65" s="25">
        <f t="shared" si="23"/>
        <v>0</v>
      </c>
      <c r="K65" s="25">
        <f t="shared" si="23"/>
        <v>2719904.1599999997</v>
      </c>
    </row>
    <row r="66" spans="1:11" s="34" customFormat="1" ht="44.25" customHeight="1" x14ac:dyDescent="0.2">
      <c r="A66" s="39" t="s">
        <v>121</v>
      </c>
      <c r="B66" s="41" t="s">
        <v>122</v>
      </c>
      <c r="C66" s="26">
        <v>14111</v>
      </c>
      <c r="D66" s="26"/>
      <c r="E66" s="26">
        <f t="shared" ref="E66:E87" si="24">C66+D66</f>
        <v>14111</v>
      </c>
      <c r="F66" s="26">
        <v>14111</v>
      </c>
      <c r="G66" s="26"/>
      <c r="H66" s="26">
        <f t="shared" ref="H66:H88" si="25">F66+G66</f>
        <v>14111</v>
      </c>
      <c r="I66" s="26">
        <v>14111</v>
      </c>
      <c r="J66" s="26"/>
      <c r="K66" s="26">
        <f t="shared" ref="K66:K88" si="26">I66+J66</f>
        <v>14111</v>
      </c>
    </row>
    <row r="67" spans="1:11" s="34" customFormat="1" ht="48" x14ac:dyDescent="0.2">
      <c r="A67" s="39" t="s">
        <v>123</v>
      </c>
      <c r="B67" s="41" t="s">
        <v>124</v>
      </c>
      <c r="C67" s="26">
        <v>120867</v>
      </c>
      <c r="D67" s="28"/>
      <c r="E67" s="26">
        <f t="shared" si="24"/>
        <v>120867</v>
      </c>
      <c r="F67" s="26">
        <v>120867</v>
      </c>
      <c r="G67" s="28"/>
      <c r="H67" s="26">
        <f t="shared" si="25"/>
        <v>120867</v>
      </c>
      <c r="I67" s="26">
        <v>120867</v>
      </c>
      <c r="J67" s="28"/>
      <c r="K67" s="26">
        <f t="shared" si="26"/>
        <v>120867</v>
      </c>
    </row>
    <row r="68" spans="1:11" s="34" customFormat="1" ht="48" x14ac:dyDescent="0.2">
      <c r="A68" s="39" t="s">
        <v>125</v>
      </c>
      <c r="B68" s="41" t="s">
        <v>126</v>
      </c>
      <c r="C68" s="26">
        <v>11085</v>
      </c>
      <c r="D68" s="28"/>
      <c r="E68" s="26">
        <f t="shared" si="24"/>
        <v>11085</v>
      </c>
      <c r="F68" s="26">
        <v>11085</v>
      </c>
      <c r="G68" s="28"/>
      <c r="H68" s="26">
        <f t="shared" si="25"/>
        <v>11085</v>
      </c>
      <c r="I68" s="26">
        <v>11085</v>
      </c>
      <c r="J68" s="28"/>
      <c r="K68" s="26">
        <f t="shared" si="26"/>
        <v>11085</v>
      </c>
    </row>
    <row r="69" spans="1:11" s="34" customFormat="1" ht="36" x14ac:dyDescent="0.2">
      <c r="A69" s="39" t="s">
        <v>127</v>
      </c>
      <c r="B69" s="41" t="s">
        <v>128</v>
      </c>
      <c r="C69" s="26">
        <v>6670</v>
      </c>
      <c r="D69" s="28"/>
      <c r="E69" s="26">
        <f t="shared" si="24"/>
        <v>6670</v>
      </c>
      <c r="F69" s="26">
        <v>6670</v>
      </c>
      <c r="G69" s="28"/>
      <c r="H69" s="26">
        <f t="shared" si="25"/>
        <v>6670</v>
      </c>
      <c r="I69" s="26">
        <v>6670</v>
      </c>
      <c r="J69" s="28"/>
      <c r="K69" s="26">
        <f t="shared" si="26"/>
        <v>6670</v>
      </c>
    </row>
    <row r="70" spans="1:11" s="34" customFormat="1" ht="47.25" customHeight="1" x14ac:dyDescent="0.2">
      <c r="A70" s="39" t="s">
        <v>129</v>
      </c>
      <c r="B70" s="41" t="s">
        <v>130</v>
      </c>
      <c r="C70" s="26">
        <v>2222</v>
      </c>
      <c r="D70" s="28"/>
      <c r="E70" s="26">
        <f t="shared" si="24"/>
        <v>2222</v>
      </c>
      <c r="F70" s="26">
        <v>2222</v>
      </c>
      <c r="G70" s="28"/>
      <c r="H70" s="26">
        <f t="shared" si="25"/>
        <v>2222</v>
      </c>
      <c r="I70" s="26">
        <v>2222</v>
      </c>
      <c r="J70" s="28"/>
      <c r="K70" s="26">
        <f t="shared" si="26"/>
        <v>2222</v>
      </c>
    </row>
    <row r="71" spans="1:11" s="34" customFormat="1" ht="48" x14ac:dyDescent="0.2">
      <c r="A71" s="39" t="s">
        <v>131</v>
      </c>
      <c r="B71" s="41" t="s">
        <v>132</v>
      </c>
      <c r="C71" s="26">
        <v>500</v>
      </c>
      <c r="D71" s="28"/>
      <c r="E71" s="26">
        <f t="shared" si="24"/>
        <v>500</v>
      </c>
      <c r="F71" s="26">
        <v>500</v>
      </c>
      <c r="G71" s="28"/>
      <c r="H71" s="26">
        <f t="shared" si="25"/>
        <v>500</v>
      </c>
      <c r="I71" s="26">
        <v>500</v>
      </c>
      <c r="J71" s="28"/>
      <c r="K71" s="26">
        <f t="shared" si="26"/>
        <v>500</v>
      </c>
    </row>
    <row r="72" spans="1:11" s="34" customFormat="1" ht="36" hidden="1" x14ac:dyDescent="0.2">
      <c r="A72" s="39" t="s">
        <v>133</v>
      </c>
      <c r="B72" s="41" t="s">
        <v>134</v>
      </c>
      <c r="C72" s="26">
        <v>0</v>
      </c>
      <c r="D72" s="28"/>
      <c r="E72" s="26">
        <f t="shared" si="24"/>
        <v>0</v>
      </c>
      <c r="F72" s="26">
        <v>0</v>
      </c>
      <c r="G72" s="28"/>
      <c r="H72" s="26">
        <f t="shared" si="25"/>
        <v>0</v>
      </c>
      <c r="I72" s="26">
        <v>0</v>
      </c>
      <c r="J72" s="28"/>
      <c r="K72" s="26">
        <f t="shared" si="26"/>
        <v>0</v>
      </c>
    </row>
    <row r="73" spans="1:11" s="34" customFormat="1" ht="41.25" customHeight="1" x14ac:dyDescent="0.2">
      <c r="A73" s="39" t="s">
        <v>135</v>
      </c>
      <c r="B73" s="41" t="s">
        <v>136</v>
      </c>
      <c r="C73" s="26">
        <v>5000</v>
      </c>
      <c r="D73" s="28"/>
      <c r="E73" s="26">
        <f t="shared" si="24"/>
        <v>5000</v>
      </c>
      <c r="F73" s="26">
        <v>5000</v>
      </c>
      <c r="G73" s="28"/>
      <c r="H73" s="26">
        <f t="shared" si="25"/>
        <v>5000</v>
      </c>
      <c r="I73" s="26">
        <v>5000</v>
      </c>
      <c r="J73" s="28"/>
      <c r="K73" s="26">
        <f t="shared" si="26"/>
        <v>5000</v>
      </c>
    </row>
    <row r="74" spans="1:11" s="34" customFormat="1" ht="48" x14ac:dyDescent="0.2">
      <c r="A74" s="39" t="s">
        <v>137</v>
      </c>
      <c r="B74" s="41" t="s">
        <v>138</v>
      </c>
      <c r="C74" s="26">
        <v>105750</v>
      </c>
      <c r="D74" s="28"/>
      <c r="E74" s="26">
        <f t="shared" si="24"/>
        <v>105750</v>
      </c>
      <c r="F74" s="26">
        <v>105750</v>
      </c>
      <c r="G74" s="28"/>
      <c r="H74" s="26">
        <f t="shared" si="25"/>
        <v>105750</v>
      </c>
      <c r="I74" s="26">
        <v>105750</v>
      </c>
      <c r="J74" s="28"/>
      <c r="K74" s="26">
        <f t="shared" si="26"/>
        <v>105750</v>
      </c>
    </row>
    <row r="75" spans="1:11" s="34" customFormat="1" ht="60" x14ac:dyDescent="0.2">
      <c r="A75" s="39" t="s">
        <v>139</v>
      </c>
      <c r="B75" s="41" t="s">
        <v>140</v>
      </c>
      <c r="C75" s="26">
        <v>12570</v>
      </c>
      <c r="D75" s="28"/>
      <c r="E75" s="26">
        <f t="shared" si="24"/>
        <v>12570</v>
      </c>
      <c r="F75" s="26">
        <v>12570</v>
      </c>
      <c r="G75" s="28"/>
      <c r="H75" s="26">
        <f t="shared" si="25"/>
        <v>12570</v>
      </c>
      <c r="I75" s="26">
        <v>12570</v>
      </c>
      <c r="J75" s="28"/>
      <c r="K75" s="26">
        <f t="shared" si="26"/>
        <v>12570</v>
      </c>
    </row>
    <row r="76" spans="1:11" s="34" customFormat="1" ht="60" x14ac:dyDescent="0.2">
      <c r="A76" s="39" t="s">
        <v>141</v>
      </c>
      <c r="B76" s="41" t="s">
        <v>142</v>
      </c>
      <c r="C76" s="26">
        <v>25000</v>
      </c>
      <c r="D76" s="28"/>
      <c r="E76" s="26">
        <f t="shared" si="24"/>
        <v>25000</v>
      </c>
      <c r="F76" s="26">
        <v>25000</v>
      </c>
      <c r="G76" s="28"/>
      <c r="H76" s="26">
        <f t="shared" si="25"/>
        <v>25000</v>
      </c>
      <c r="I76" s="26">
        <v>25000</v>
      </c>
      <c r="J76" s="28"/>
      <c r="K76" s="26">
        <f t="shared" si="26"/>
        <v>25000</v>
      </c>
    </row>
    <row r="77" spans="1:11" s="34" customFormat="1" ht="108" x14ac:dyDescent="0.2">
      <c r="A77" s="39" t="s">
        <v>143</v>
      </c>
      <c r="B77" s="41" t="s">
        <v>144</v>
      </c>
      <c r="C77" s="26">
        <v>10000</v>
      </c>
      <c r="D77" s="28"/>
      <c r="E77" s="26">
        <f t="shared" si="24"/>
        <v>10000</v>
      </c>
      <c r="F77" s="26">
        <v>10000</v>
      </c>
      <c r="G77" s="28"/>
      <c r="H77" s="26">
        <f t="shared" si="25"/>
        <v>10000</v>
      </c>
      <c r="I77" s="26">
        <v>10000</v>
      </c>
      <c r="J77" s="28"/>
      <c r="K77" s="26">
        <f t="shared" si="26"/>
        <v>10000</v>
      </c>
    </row>
    <row r="78" spans="1:11" s="34" customFormat="1" ht="48" x14ac:dyDescent="0.2">
      <c r="A78" s="39" t="s">
        <v>145</v>
      </c>
      <c r="B78" s="41" t="s">
        <v>146</v>
      </c>
      <c r="C78" s="26">
        <v>9624</v>
      </c>
      <c r="D78" s="28"/>
      <c r="E78" s="26">
        <f t="shared" si="24"/>
        <v>9624</v>
      </c>
      <c r="F78" s="26">
        <v>9624</v>
      </c>
      <c r="G78" s="28"/>
      <c r="H78" s="26">
        <f t="shared" si="25"/>
        <v>9624</v>
      </c>
      <c r="I78" s="26">
        <v>9624</v>
      </c>
      <c r="J78" s="28"/>
      <c r="K78" s="26">
        <f t="shared" si="26"/>
        <v>9624</v>
      </c>
    </row>
    <row r="79" spans="1:11" s="34" customFormat="1" ht="43.5" customHeight="1" x14ac:dyDescent="0.2">
      <c r="A79" s="39" t="s">
        <v>147</v>
      </c>
      <c r="B79" s="41" t="s">
        <v>148</v>
      </c>
      <c r="C79" s="26">
        <v>227936</v>
      </c>
      <c r="D79" s="28"/>
      <c r="E79" s="26">
        <f t="shared" si="24"/>
        <v>227936</v>
      </c>
      <c r="F79" s="26">
        <v>227936</v>
      </c>
      <c r="G79" s="28"/>
      <c r="H79" s="26">
        <f t="shared" si="25"/>
        <v>227936</v>
      </c>
      <c r="I79" s="26">
        <v>227936</v>
      </c>
      <c r="J79" s="28"/>
      <c r="K79" s="26">
        <f t="shared" si="26"/>
        <v>227936</v>
      </c>
    </row>
    <row r="80" spans="1:11" s="34" customFormat="1" ht="39.75" customHeight="1" x14ac:dyDescent="0.2">
      <c r="A80" s="39" t="s">
        <v>149</v>
      </c>
      <c r="B80" s="42" t="s">
        <v>150</v>
      </c>
      <c r="C80" s="26">
        <v>100000</v>
      </c>
      <c r="D80" s="28"/>
      <c r="E80" s="26">
        <f t="shared" si="24"/>
        <v>100000</v>
      </c>
      <c r="F80" s="26">
        <v>0</v>
      </c>
      <c r="G80" s="28"/>
      <c r="H80" s="26">
        <f t="shared" si="25"/>
        <v>0</v>
      </c>
      <c r="I80" s="26">
        <v>0</v>
      </c>
      <c r="J80" s="28"/>
      <c r="K80" s="26">
        <f t="shared" si="26"/>
        <v>0</v>
      </c>
    </row>
    <row r="81" spans="1:11" s="34" customFormat="1" ht="48" x14ac:dyDescent="0.2">
      <c r="A81" s="39" t="s">
        <v>151</v>
      </c>
      <c r="B81" s="41" t="s">
        <v>152</v>
      </c>
      <c r="C81" s="26">
        <v>439436</v>
      </c>
      <c r="D81" s="28"/>
      <c r="E81" s="26">
        <f t="shared" si="24"/>
        <v>439436</v>
      </c>
      <c r="F81" s="26">
        <v>439436</v>
      </c>
      <c r="G81" s="28"/>
      <c r="H81" s="26">
        <f t="shared" si="25"/>
        <v>439436</v>
      </c>
      <c r="I81" s="26">
        <v>439436</v>
      </c>
      <c r="J81" s="28"/>
      <c r="K81" s="26">
        <f t="shared" si="26"/>
        <v>439436</v>
      </c>
    </row>
    <row r="82" spans="1:11" s="34" customFormat="1" ht="24" x14ac:dyDescent="0.2">
      <c r="A82" s="39" t="s">
        <v>153</v>
      </c>
      <c r="B82" s="41" t="s">
        <v>154</v>
      </c>
      <c r="C82" s="26">
        <v>50000</v>
      </c>
      <c r="D82" s="28"/>
      <c r="E82" s="26">
        <f t="shared" si="24"/>
        <v>50000</v>
      </c>
      <c r="F82" s="26">
        <v>50000</v>
      </c>
      <c r="G82" s="28"/>
      <c r="H82" s="26">
        <f t="shared" si="25"/>
        <v>50000</v>
      </c>
      <c r="I82" s="26">
        <v>50000</v>
      </c>
      <c r="J82" s="28"/>
      <c r="K82" s="26">
        <f t="shared" si="26"/>
        <v>50000</v>
      </c>
    </row>
    <row r="83" spans="1:11" s="34" customFormat="1" ht="39.75" customHeight="1" x14ac:dyDescent="0.2">
      <c r="A83" s="38" t="s">
        <v>155</v>
      </c>
      <c r="B83" s="35" t="s">
        <v>156</v>
      </c>
      <c r="C83" s="26">
        <v>20000</v>
      </c>
      <c r="D83" s="28"/>
      <c r="E83" s="26">
        <f t="shared" si="24"/>
        <v>20000</v>
      </c>
      <c r="F83" s="26">
        <v>20000</v>
      </c>
      <c r="G83" s="28"/>
      <c r="H83" s="26">
        <f t="shared" si="25"/>
        <v>20000</v>
      </c>
      <c r="I83" s="26">
        <v>20000</v>
      </c>
      <c r="J83" s="28"/>
      <c r="K83" s="26">
        <f t="shared" si="26"/>
        <v>20000</v>
      </c>
    </row>
    <row r="84" spans="1:11" s="34" customFormat="1" ht="36" x14ac:dyDescent="0.2">
      <c r="A84" s="38" t="s">
        <v>157</v>
      </c>
      <c r="B84" s="35" t="s">
        <v>158</v>
      </c>
      <c r="C84" s="26">
        <v>1036879.78</v>
      </c>
      <c r="D84" s="28"/>
      <c r="E84" s="26">
        <f t="shared" si="24"/>
        <v>1036879.78</v>
      </c>
      <c r="F84" s="26">
        <v>1078354.97</v>
      </c>
      <c r="G84" s="28"/>
      <c r="H84" s="26">
        <f t="shared" si="25"/>
        <v>1078354.97</v>
      </c>
      <c r="I84" s="26">
        <v>1078354.97</v>
      </c>
      <c r="J84" s="28"/>
      <c r="K84" s="26">
        <f t="shared" si="26"/>
        <v>1078354.97</v>
      </c>
    </row>
    <row r="85" spans="1:11" s="34" customFormat="1" ht="40.5" customHeight="1" x14ac:dyDescent="0.2">
      <c r="A85" s="39" t="s">
        <v>159</v>
      </c>
      <c r="B85" s="35" t="s">
        <v>160</v>
      </c>
      <c r="C85" s="26">
        <v>889829.14</v>
      </c>
      <c r="D85" s="26"/>
      <c r="E85" s="26">
        <f t="shared" si="24"/>
        <v>889829.14</v>
      </c>
      <c r="F85" s="26">
        <v>575728.18999999994</v>
      </c>
      <c r="G85" s="26">
        <v>0</v>
      </c>
      <c r="H85" s="26">
        <f t="shared" si="25"/>
        <v>575728.18999999994</v>
      </c>
      <c r="I85" s="26">
        <v>575778.18999999994</v>
      </c>
      <c r="J85" s="26"/>
      <c r="K85" s="26">
        <f t="shared" si="26"/>
        <v>575778.18999999994</v>
      </c>
    </row>
    <row r="86" spans="1:11" s="34" customFormat="1" ht="72" x14ac:dyDescent="0.2">
      <c r="A86" s="39" t="s">
        <v>161</v>
      </c>
      <c r="B86" s="35" t="s">
        <v>162</v>
      </c>
      <c r="C86" s="26">
        <v>1000</v>
      </c>
      <c r="D86" s="28"/>
      <c r="E86" s="26">
        <f t="shared" si="24"/>
        <v>1000</v>
      </c>
      <c r="F86" s="26">
        <v>0</v>
      </c>
      <c r="G86" s="28"/>
      <c r="H86" s="26">
        <f t="shared" si="25"/>
        <v>0</v>
      </c>
      <c r="I86" s="26">
        <v>0</v>
      </c>
      <c r="J86" s="28"/>
      <c r="K86" s="26">
        <f t="shared" si="26"/>
        <v>0</v>
      </c>
    </row>
    <row r="87" spans="1:11" s="34" customFormat="1" ht="37.5" customHeight="1" x14ac:dyDescent="0.2">
      <c r="A87" s="39" t="s">
        <v>163</v>
      </c>
      <c r="B87" s="42" t="s">
        <v>164</v>
      </c>
      <c r="C87" s="26">
        <v>265981.43</v>
      </c>
      <c r="D87" s="28"/>
      <c r="E87" s="26">
        <f t="shared" si="24"/>
        <v>265981.43</v>
      </c>
      <c r="F87" s="26">
        <v>5000</v>
      </c>
      <c r="G87" s="28"/>
      <c r="H87" s="26">
        <f t="shared" si="25"/>
        <v>5000</v>
      </c>
      <c r="I87" s="26">
        <v>5000</v>
      </c>
      <c r="J87" s="28"/>
      <c r="K87" s="26">
        <f t="shared" si="26"/>
        <v>5000</v>
      </c>
    </row>
    <row r="88" spans="1:11" s="34" customFormat="1" ht="37.5" hidden="1" customHeight="1" x14ac:dyDescent="0.2">
      <c r="A88" s="39" t="s">
        <v>165</v>
      </c>
      <c r="B88" s="42" t="s">
        <v>166</v>
      </c>
      <c r="C88" s="26">
        <v>0</v>
      </c>
      <c r="D88" s="28"/>
      <c r="E88" s="26">
        <f>C88+D88</f>
        <v>0</v>
      </c>
      <c r="F88" s="26">
        <v>0</v>
      </c>
      <c r="G88" s="28"/>
      <c r="H88" s="26">
        <f t="shared" si="25"/>
        <v>0</v>
      </c>
      <c r="I88" s="26">
        <v>0</v>
      </c>
      <c r="J88" s="28"/>
      <c r="K88" s="26">
        <f t="shared" si="26"/>
        <v>0</v>
      </c>
    </row>
    <row r="89" spans="1:11" s="34" customFormat="1" ht="84.75" customHeight="1" x14ac:dyDescent="0.2">
      <c r="A89" s="39" t="s">
        <v>167</v>
      </c>
      <c r="B89" s="42" t="s">
        <v>168</v>
      </c>
      <c r="C89" s="26"/>
      <c r="D89" s="28">
        <v>1745550</v>
      </c>
      <c r="E89" s="26">
        <f>C89+D89</f>
        <v>1745550</v>
      </c>
      <c r="F89" s="26"/>
      <c r="G89" s="28"/>
      <c r="H89" s="26">
        <f>F89+G89</f>
        <v>0</v>
      </c>
      <c r="I89" s="26"/>
      <c r="J89" s="28"/>
      <c r="K89" s="26">
        <f>I89+J89</f>
        <v>0</v>
      </c>
    </row>
    <row r="90" spans="1:11" s="34" customFormat="1" x14ac:dyDescent="0.2">
      <c r="A90" s="39" t="s">
        <v>169</v>
      </c>
      <c r="B90" s="33" t="s">
        <v>170</v>
      </c>
      <c r="C90" s="25">
        <f t="shared" ref="C90:K90" si="27">C93+C91</f>
        <v>853658.19</v>
      </c>
      <c r="D90" s="25">
        <f t="shared" si="27"/>
        <v>0</v>
      </c>
      <c r="E90" s="25">
        <f t="shared" si="27"/>
        <v>853658.19</v>
      </c>
      <c r="F90" s="25">
        <f t="shared" si="27"/>
        <v>0</v>
      </c>
      <c r="G90" s="25">
        <f t="shared" si="27"/>
        <v>0</v>
      </c>
      <c r="H90" s="25">
        <f t="shared" si="27"/>
        <v>0</v>
      </c>
      <c r="I90" s="25">
        <f t="shared" si="27"/>
        <v>0</v>
      </c>
      <c r="J90" s="25">
        <f t="shared" si="27"/>
        <v>0</v>
      </c>
      <c r="K90" s="25">
        <f t="shared" si="27"/>
        <v>0</v>
      </c>
    </row>
    <row r="91" spans="1:11" s="34" customFormat="1" x14ac:dyDescent="0.2">
      <c r="A91" s="39" t="s">
        <v>171</v>
      </c>
      <c r="B91" s="35" t="s">
        <v>172</v>
      </c>
      <c r="C91" s="26">
        <f t="shared" ref="C91:K91" si="28">C92</f>
        <v>98619.56</v>
      </c>
      <c r="D91" s="26">
        <f t="shared" si="28"/>
        <v>0</v>
      </c>
      <c r="E91" s="26">
        <f t="shared" si="28"/>
        <v>98619.56</v>
      </c>
      <c r="F91" s="26">
        <f t="shared" si="28"/>
        <v>0</v>
      </c>
      <c r="G91" s="26">
        <f t="shared" si="28"/>
        <v>0</v>
      </c>
      <c r="H91" s="26">
        <f t="shared" si="28"/>
        <v>0</v>
      </c>
      <c r="I91" s="26">
        <f t="shared" si="28"/>
        <v>0</v>
      </c>
      <c r="J91" s="26">
        <f t="shared" si="28"/>
        <v>0</v>
      </c>
      <c r="K91" s="26">
        <f t="shared" si="28"/>
        <v>0</v>
      </c>
    </row>
    <row r="92" spans="1:11" s="34" customFormat="1" x14ac:dyDescent="0.2">
      <c r="A92" s="39" t="s">
        <v>173</v>
      </c>
      <c r="B92" s="35" t="s">
        <v>174</v>
      </c>
      <c r="C92" s="26">
        <v>98619.56</v>
      </c>
      <c r="D92" s="26"/>
      <c r="E92" s="26">
        <f>C92+D92</f>
        <v>98619.56</v>
      </c>
      <c r="F92" s="26"/>
      <c r="G92" s="26"/>
      <c r="H92" s="26">
        <f>H93</f>
        <v>0</v>
      </c>
      <c r="I92" s="26"/>
      <c r="J92" s="26"/>
      <c r="K92" s="26">
        <f>K93</f>
        <v>0</v>
      </c>
    </row>
    <row r="93" spans="1:11" s="34" customFormat="1" x14ac:dyDescent="0.2">
      <c r="A93" s="39" t="s">
        <v>175</v>
      </c>
      <c r="B93" s="35" t="s">
        <v>176</v>
      </c>
      <c r="C93" s="26">
        <f>C94</f>
        <v>755038.63</v>
      </c>
      <c r="D93" s="26">
        <f>D94</f>
        <v>0</v>
      </c>
      <c r="E93" s="26">
        <f>C93+D93</f>
        <v>755038.63</v>
      </c>
      <c r="F93" s="26"/>
      <c r="G93" s="26"/>
      <c r="H93" s="26">
        <f>F93+G93</f>
        <v>0</v>
      </c>
      <c r="I93" s="26"/>
      <c r="J93" s="26"/>
      <c r="K93" s="26">
        <f>K94</f>
        <v>0</v>
      </c>
    </row>
    <row r="94" spans="1:11" s="34" customFormat="1" x14ac:dyDescent="0.2">
      <c r="A94" s="39" t="s">
        <v>177</v>
      </c>
      <c r="B94" s="35" t="s">
        <v>178</v>
      </c>
      <c r="C94" s="28">
        <v>755038.63</v>
      </c>
      <c r="D94" s="28"/>
      <c r="E94" s="26">
        <f>C94+D94</f>
        <v>755038.63</v>
      </c>
      <c r="F94" s="28">
        <v>0</v>
      </c>
      <c r="G94" s="28">
        <v>0</v>
      </c>
      <c r="H94" s="26">
        <f>F94+G94</f>
        <v>0</v>
      </c>
      <c r="I94" s="28">
        <v>0</v>
      </c>
      <c r="J94" s="28">
        <v>0</v>
      </c>
      <c r="K94" s="26">
        <f>I94+J94</f>
        <v>0</v>
      </c>
    </row>
    <row r="95" spans="1:11" s="34" customFormat="1" x14ac:dyDescent="0.2">
      <c r="A95" s="43" t="s">
        <v>179</v>
      </c>
      <c r="B95" s="44" t="s">
        <v>180</v>
      </c>
      <c r="C95" s="25">
        <f t="shared" ref="C95:K95" si="29">C96+C145+C148+C151+C155</f>
        <v>4264386926.6100001</v>
      </c>
      <c r="D95" s="25">
        <f t="shared" si="29"/>
        <v>52965315.990000002</v>
      </c>
      <c r="E95" s="25">
        <f t="shared" si="29"/>
        <v>4317352242.5999994</v>
      </c>
      <c r="F95" s="25">
        <f t="shared" si="29"/>
        <v>4111960304.1999998</v>
      </c>
      <c r="G95" s="25">
        <f t="shared" si="29"/>
        <v>0</v>
      </c>
      <c r="H95" s="25">
        <f t="shared" si="29"/>
        <v>4111960304.1999998</v>
      </c>
      <c r="I95" s="25">
        <f t="shared" si="29"/>
        <v>3132959063.1500001</v>
      </c>
      <c r="J95" s="25">
        <f t="shared" si="29"/>
        <v>0</v>
      </c>
      <c r="K95" s="25">
        <f t="shared" si="29"/>
        <v>3132959063.1500001</v>
      </c>
    </row>
    <row r="96" spans="1:11" s="34" customFormat="1" ht="24" x14ac:dyDescent="0.2">
      <c r="A96" s="20" t="s">
        <v>181</v>
      </c>
      <c r="B96" s="21" t="s">
        <v>182</v>
      </c>
      <c r="C96" s="29">
        <f t="shared" ref="C96:K96" si="30">C97+C102+C127+C136</f>
        <v>4206643742.9700003</v>
      </c>
      <c r="D96" s="29">
        <f t="shared" si="30"/>
        <v>52965315.990000002</v>
      </c>
      <c r="E96" s="29">
        <f t="shared" si="30"/>
        <v>4259609058.9599996</v>
      </c>
      <c r="F96" s="29">
        <f t="shared" si="30"/>
        <v>4111960304.1999998</v>
      </c>
      <c r="G96" s="29">
        <f t="shared" si="30"/>
        <v>0</v>
      </c>
      <c r="H96" s="29">
        <f t="shared" si="30"/>
        <v>4111960304.1999998</v>
      </c>
      <c r="I96" s="29">
        <f t="shared" si="30"/>
        <v>3132959063.1500001</v>
      </c>
      <c r="J96" s="29">
        <f t="shared" si="30"/>
        <v>0</v>
      </c>
      <c r="K96" s="29">
        <f t="shared" si="30"/>
        <v>3132959063.1500001</v>
      </c>
    </row>
    <row r="97" spans="1:11" s="34" customFormat="1" x14ac:dyDescent="0.2">
      <c r="A97" s="20" t="s">
        <v>183</v>
      </c>
      <c r="B97" s="21" t="s">
        <v>184</v>
      </c>
      <c r="C97" s="26">
        <f t="shared" ref="C97:K97" si="31">SUM(C98:C101)</f>
        <v>720428357</v>
      </c>
      <c r="D97" s="26">
        <f t="shared" si="31"/>
        <v>0</v>
      </c>
      <c r="E97" s="26">
        <f t="shared" si="31"/>
        <v>720428357</v>
      </c>
      <c r="F97" s="26">
        <f t="shared" si="31"/>
        <v>515141877</v>
      </c>
      <c r="G97" s="26">
        <f t="shared" si="31"/>
        <v>0</v>
      </c>
      <c r="H97" s="26">
        <f t="shared" si="31"/>
        <v>515141877</v>
      </c>
      <c r="I97" s="26">
        <f t="shared" si="31"/>
        <v>378391929</v>
      </c>
      <c r="J97" s="26">
        <f t="shared" si="31"/>
        <v>0</v>
      </c>
      <c r="K97" s="26">
        <f t="shared" si="31"/>
        <v>378391929</v>
      </c>
    </row>
    <row r="98" spans="1:11" s="34" customFormat="1" ht="28.5" customHeight="1" x14ac:dyDescent="0.2">
      <c r="A98" s="20" t="s">
        <v>185</v>
      </c>
      <c r="B98" s="21" t="s">
        <v>186</v>
      </c>
      <c r="C98" s="26">
        <v>231025357</v>
      </c>
      <c r="D98" s="26"/>
      <c r="E98" s="26">
        <f>C98+D98</f>
        <v>231025357</v>
      </c>
      <c r="F98" s="26">
        <v>125401479</v>
      </c>
      <c r="G98" s="26"/>
      <c r="H98" s="26">
        <f>F98+G98</f>
        <v>125401479</v>
      </c>
      <c r="I98" s="26">
        <v>0</v>
      </c>
      <c r="J98" s="26"/>
      <c r="K98" s="26">
        <f>I98+J98</f>
        <v>0</v>
      </c>
    </row>
    <row r="99" spans="1:11" s="34" customFormat="1" ht="18" customHeight="1" x14ac:dyDescent="0.2">
      <c r="A99" s="20" t="s">
        <v>187</v>
      </c>
      <c r="B99" s="21" t="s">
        <v>188</v>
      </c>
      <c r="C99" s="26">
        <v>0</v>
      </c>
      <c r="D99" s="26"/>
      <c r="E99" s="26">
        <f>C99+D99</f>
        <v>0</v>
      </c>
      <c r="F99" s="26">
        <v>12780398</v>
      </c>
      <c r="G99" s="26"/>
      <c r="H99" s="26">
        <f>F99+G99</f>
        <v>12780398</v>
      </c>
      <c r="I99" s="26">
        <v>35809929</v>
      </c>
      <c r="J99" s="26"/>
      <c r="K99" s="26">
        <f>I99+J99</f>
        <v>35809929</v>
      </c>
    </row>
    <row r="100" spans="1:11" s="34" customFormat="1" ht="25.5" customHeight="1" x14ac:dyDescent="0.2">
      <c r="A100" s="20" t="s">
        <v>189</v>
      </c>
      <c r="B100" s="21" t="s">
        <v>190</v>
      </c>
      <c r="C100" s="26">
        <v>489403000</v>
      </c>
      <c r="D100" s="28"/>
      <c r="E100" s="26">
        <f>C100+D100</f>
        <v>489403000</v>
      </c>
      <c r="F100" s="26">
        <v>376960000</v>
      </c>
      <c r="G100" s="28">
        <v>0</v>
      </c>
      <c r="H100" s="26">
        <f>F100+G100</f>
        <v>376960000</v>
      </c>
      <c r="I100" s="26">
        <v>342582000</v>
      </c>
      <c r="J100" s="28"/>
      <c r="K100" s="26">
        <f>I100+J100</f>
        <v>342582000</v>
      </c>
    </row>
    <row r="101" spans="1:11" s="34" customFormat="1" ht="25.5" hidden="1" customHeight="1" x14ac:dyDescent="0.2">
      <c r="A101" s="20" t="s">
        <v>191</v>
      </c>
      <c r="B101" s="21" t="s">
        <v>192</v>
      </c>
      <c r="C101" s="26"/>
      <c r="D101" s="28"/>
      <c r="E101" s="26">
        <f>C101+D101</f>
        <v>0</v>
      </c>
      <c r="F101" s="26"/>
      <c r="G101" s="28"/>
      <c r="H101" s="26"/>
      <c r="I101" s="26"/>
      <c r="J101" s="28"/>
      <c r="K101" s="26"/>
    </row>
    <row r="102" spans="1:11" s="34" customFormat="1" x14ac:dyDescent="0.2">
      <c r="A102" s="20" t="s">
        <v>193</v>
      </c>
      <c r="B102" s="21" t="s">
        <v>194</v>
      </c>
      <c r="C102" s="26">
        <f>SUM(C103:C126)</f>
        <v>1531016089.55</v>
      </c>
      <c r="D102" s="26">
        <f t="shared" ref="D102:K102" si="32">SUM(D103:D126)</f>
        <v>1694751.39</v>
      </c>
      <c r="E102" s="26">
        <f t="shared" si="32"/>
        <v>1532710840.9399998</v>
      </c>
      <c r="F102" s="26">
        <f t="shared" si="32"/>
        <v>1633742395.54</v>
      </c>
      <c r="G102" s="26">
        <f>SUM(G103:G126)</f>
        <v>0</v>
      </c>
      <c r="H102" s="26">
        <f t="shared" si="32"/>
        <v>1633742395.54</v>
      </c>
      <c r="I102" s="26">
        <f t="shared" si="32"/>
        <v>786354071.32000005</v>
      </c>
      <c r="J102" s="26">
        <f t="shared" si="32"/>
        <v>0</v>
      </c>
      <c r="K102" s="26">
        <f t="shared" si="32"/>
        <v>786354071.32000005</v>
      </c>
    </row>
    <row r="103" spans="1:11" s="34" customFormat="1" ht="28.5" customHeight="1" x14ac:dyDescent="0.2">
      <c r="A103" s="20" t="s">
        <v>195</v>
      </c>
      <c r="B103" s="21" t="s">
        <v>196</v>
      </c>
      <c r="C103" s="26">
        <v>70000000</v>
      </c>
      <c r="D103" s="26"/>
      <c r="E103" s="26">
        <f t="shared" ref="E103:E126" si="33">C103+D103</f>
        <v>70000000</v>
      </c>
      <c r="F103" s="26">
        <v>85121096.879999995</v>
      </c>
      <c r="G103" s="26"/>
      <c r="H103" s="26">
        <f t="shared" ref="H103:H126" si="34">F103+G103</f>
        <v>85121096.879999995</v>
      </c>
      <c r="I103" s="26">
        <v>0</v>
      </c>
      <c r="J103" s="26"/>
      <c r="K103" s="26">
        <f t="shared" ref="K103:K126" si="35">I103+J103</f>
        <v>0</v>
      </c>
    </row>
    <row r="104" spans="1:11" s="34" customFormat="1" ht="40.5" customHeight="1" x14ac:dyDescent="0.2">
      <c r="A104" s="20" t="s">
        <v>197</v>
      </c>
      <c r="B104" s="21" t="s">
        <v>198</v>
      </c>
      <c r="C104" s="26"/>
      <c r="D104" s="26">
        <v>1693440.01</v>
      </c>
      <c r="E104" s="26">
        <f t="shared" si="33"/>
        <v>1693440.01</v>
      </c>
      <c r="F104" s="26"/>
      <c r="G104" s="26"/>
      <c r="H104" s="26">
        <f t="shared" si="34"/>
        <v>0</v>
      </c>
      <c r="I104" s="27">
        <v>44911671.039999999</v>
      </c>
      <c r="J104" s="26"/>
      <c r="K104" s="26">
        <f t="shared" si="35"/>
        <v>44911671.039999999</v>
      </c>
    </row>
    <row r="105" spans="1:11" s="34" customFormat="1" ht="38.25" hidden="1" customHeight="1" x14ac:dyDescent="0.2">
      <c r="A105" s="20" t="s">
        <v>199</v>
      </c>
      <c r="B105" s="21" t="s">
        <v>200</v>
      </c>
      <c r="C105" s="26"/>
      <c r="D105" s="26"/>
      <c r="E105" s="26">
        <f t="shared" si="33"/>
        <v>0</v>
      </c>
      <c r="F105" s="26"/>
      <c r="G105" s="26"/>
      <c r="H105" s="26">
        <f t="shared" si="34"/>
        <v>0</v>
      </c>
      <c r="I105" s="26"/>
      <c r="J105" s="26"/>
      <c r="K105" s="26">
        <f t="shared" si="35"/>
        <v>0</v>
      </c>
    </row>
    <row r="106" spans="1:11" s="34" customFormat="1" ht="24" hidden="1" x14ac:dyDescent="0.2">
      <c r="A106" s="20" t="s">
        <v>201</v>
      </c>
      <c r="B106" s="21" t="s">
        <v>202</v>
      </c>
      <c r="C106" s="26"/>
      <c r="D106" s="26"/>
      <c r="E106" s="26">
        <f t="shared" si="33"/>
        <v>0</v>
      </c>
      <c r="F106" s="26"/>
      <c r="G106" s="26"/>
      <c r="H106" s="26">
        <f t="shared" si="34"/>
        <v>0</v>
      </c>
      <c r="I106" s="26"/>
      <c r="J106" s="26"/>
      <c r="K106" s="26">
        <f t="shared" si="35"/>
        <v>0</v>
      </c>
    </row>
    <row r="107" spans="1:11" s="34" customFormat="1" ht="36" hidden="1" x14ac:dyDescent="0.2">
      <c r="A107" s="20" t="s">
        <v>203</v>
      </c>
      <c r="B107" s="21" t="s">
        <v>204</v>
      </c>
      <c r="C107" s="26"/>
      <c r="D107" s="26"/>
      <c r="E107" s="26">
        <f t="shared" si="33"/>
        <v>0</v>
      </c>
      <c r="F107" s="26"/>
      <c r="G107" s="26"/>
      <c r="H107" s="26">
        <f t="shared" si="34"/>
        <v>0</v>
      </c>
      <c r="I107" s="26"/>
      <c r="J107" s="26"/>
      <c r="K107" s="26">
        <f t="shared" si="35"/>
        <v>0</v>
      </c>
    </row>
    <row r="108" spans="1:11" s="34" customFormat="1" ht="36" x14ac:dyDescent="0.2">
      <c r="A108" s="20" t="s">
        <v>205</v>
      </c>
      <c r="B108" s="21" t="s">
        <v>206</v>
      </c>
      <c r="C108" s="26"/>
      <c r="D108" s="26"/>
      <c r="E108" s="26">
        <f t="shared" si="33"/>
        <v>0</v>
      </c>
      <c r="F108" s="26"/>
      <c r="G108" s="26"/>
      <c r="H108" s="26">
        <f t="shared" si="34"/>
        <v>0</v>
      </c>
      <c r="I108" s="26">
        <v>345103984.69</v>
      </c>
      <c r="J108" s="26"/>
      <c r="K108" s="26">
        <f t="shared" si="35"/>
        <v>345103984.69</v>
      </c>
    </row>
    <row r="109" spans="1:11" s="34" customFormat="1" ht="45" hidden="1" customHeight="1" x14ac:dyDescent="0.2">
      <c r="A109" s="20" t="s">
        <v>207</v>
      </c>
      <c r="B109" s="21" t="s">
        <v>208</v>
      </c>
      <c r="C109" s="26"/>
      <c r="D109" s="26"/>
      <c r="E109" s="26">
        <f t="shared" si="33"/>
        <v>0</v>
      </c>
      <c r="F109" s="26"/>
      <c r="G109" s="26"/>
      <c r="H109" s="26">
        <f t="shared" si="34"/>
        <v>0</v>
      </c>
      <c r="I109" s="26"/>
      <c r="J109" s="26"/>
      <c r="K109" s="26">
        <f t="shared" si="35"/>
        <v>0</v>
      </c>
    </row>
    <row r="110" spans="1:11" s="34" customFormat="1" ht="14.25" hidden="1" customHeight="1" x14ac:dyDescent="0.2">
      <c r="A110" s="45" t="s">
        <v>209</v>
      </c>
      <c r="B110" s="46" t="s">
        <v>210</v>
      </c>
      <c r="C110" s="26"/>
      <c r="D110" s="26"/>
      <c r="E110" s="26">
        <f t="shared" si="33"/>
        <v>0</v>
      </c>
      <c r="F110" s="26"/>
      <c r="G110" s="26"/>
      <c r="H110" s="26">
        <f t="shared" si="34"/>
        <v>0</v>
      </c>
      <c r="I110" s="26"/>
      <c r="J110" s="26"/>
      <c r="K110" s="26">
        <f t="shared" si="35"/>
        <v>0</v>
      </c>
    </row>
    <row r="111" spans="1:11" s="34" customFormat="1" ht="36" hidden="1" x14ac:dyDescent="0.2">
      <c r="A111" s="45" t="s">
        <v>211</v>
      </c>
      <c r="B111" s="42" t="s">
        <v>212</v>
      </c>
      <c r="C111" s="26"/>
      <c r="D111" s="26"/>
      <c r="E111" s="26">
        <f t="shared" si="33"/>
        <v>0</v>
      </c>
      <c r="F111" s="26"/>
      <c r="G111" s="26"/>
      <c r="H111" s="26">
        <f t="shared" si="34"/>
        <v>0</v>
      </c>
      <c r="I111" s="26"/>
      <c r="J111" s="26"/>
      <c r="K111" s="26">
        <f t="shared" si="35"/>
        <v>0</v>
      </c>
    </row>
    <row r="112" spans="1:11" s="34" customFormat="1" ht="36" hidden="1" x14ac:dyDescent="0.2">
      <c r="A112" s="45" t="s">
        <v>213</v>
      </c>
      <c r="B112" s="42" t="s">
        <v>214</v>
      </c>
      <c r="C112" s="26"/>
      <c r="D112" s="26"/>
      <c r="E112" s="26">
        <f t="shared" si="33"/>
        <v>0</v>
      </c>
      <c r="F112" s="26"/>
      <c r="G112" s="26"/>
      <c r="H112" s="26">
        <f t="shared" si="34"/>
        <v>0</v>
      </c>
      <c r="I112" s="26"/>
      <c r="J112" s="26"/>
      <c r="K112" s="26">
        <f t="shared" si="35"/>
        <v>0</v>
      </c>
    </row>
    <row r="113" spans="1:11" s="34" customFormat="1" ht="26.25" hidden="1" customHeight="1" x14ac:dyDescent="0.2">
      <c r="A113" s="45" t="s">
        <v>215</v>
      </c>
      <c r="B113" s="47" t="s">
        <v>216</v>
      </c>
      <c r="C113" s="26"/>
      <c r="D113" s="26"/>
      <c r="E113" s="26">
        <f t="shared" si="33"/>
        <v>0</v>
      </c>
      <c r="F113" s="26"/>
      <c r="G113" s="26"/>
      <c r="H113" s="26">
        <f t="shared" si="34"/>
        <v>0</v>
      </c>
      <c r="I113" s="26"/>
      <c r="J113" s="26"/>
      <c r="K113" s="26">
        <f t="shared" si="35"/>
        <v>0</v>
      </c>
    </row>
    <row r="114" spans="1:11" s="34" customFormat="1" ht="39" customHeight="1" x14ac:dyDescent="0.2">
      <c r="A114" s="45" t="s">
        <v>217</v>
      </c>
      <c r="B114" s="42" t="s">
        <v>218</v>
      </c>
      <c r="C114" s="26">
        <v>74926200</v>
      </c>
      <c r="D114" s="26"/>
      <c r="E114" s="26">
        <f t="shared" si="33"/>
        <v>74926200</v>
      </c>
      <c r="F114" s="26">
        <v>74926300</v>
      </c>
      <c r="G114" s="26"/>
      <c r="H114" s="26">
        <f t="shared" si="34"/>
        <v>74926300</v>
      </c>
      <c r="I114" s="26">
        <v>74926300</v>
      </c>
      <c r="J114" s="22"/>
      <c r="K114" s="26">
        <f t="shared" si="35"/>
        <v>74926300</v>
      </c>
    </row>
    <row r="115" spans="1:11" s="34" customFormat="1" ht="24.75" hidden="1" customHeight="1" x14ac:dyDescent="0.2">
      <c r="A115" s="45" t="s">
        <v>219</v>
      </c>
      <c r="B115" s="42" t="s">
        <v>220</v>
      </c>
      <c r="C115" s="26"/>
      <c r="D115" s="26"/>
      <c r="E115" s="26">
        <f t="shared" si="33"/>
        <v>0</v>
      </c>
      <c r="F115" s="26"/>
      <c r="G115" s="26"/>
      <c r="H115" s="26"/>
      <c r="I115" s="26"/>
      <c r="J115" s="26"/>
      <c r="K115" s="26"/>
    </row>
    <row r="116" spans="1:11" s="34" customFormat="1" ht="24.75" customHeight="1" x14ac:dyDescent="0.2">
      <c r="A116" s="45" t="s">
        <v>221</v>
      </c>
      <c r="B116" s="42" t="s">
        <v>222</v>
      </c>
      <c r="C116" s="26">
        <v>7904000</v>
      </c>
      <c r="D116" s="26"/>
      <c r="E116" s="26">
        <f t="shared" si="33"/>
        <v>7904000</v>
      </c>
      <c r="F116" s="26"/>
      <c r="G116" s="26"/>
      <c r="H116" s="26">
        <f t="shared" si="34"/>
        <v>0</v>
      </c>
      <c r="I116" s="26"/>
      <c r="J116" s="26"/>
      <c r="K116" s="26">
        <f t="shared" si="35"/>
        <v>0</v>
      </c>
    </row>
    <row r="117" spans="1:11" s="34" customFormat="1" ht="34.700000000000003" hidden="1" customHeight="1" x14ac:dyDescent="0.2">
      <c r="A117" s="45" t="s">
        <v>223</v>
      </c>
      <c r="B117" s="42" t="s">
        <v>224</v>
      </c>
      <c r="C117" s="26">
        <v>0</v>
      </c>
      <c r="D117" s="26"/>
      <c r="E117" s="26">
        <f t="shared" si="33"/>
        <v>0</v>
      </c>
      <c r="F117" s="26"/>
      <c r="G117" s="26"/>
      <c r="H117" s="26">
        <f t="shared" si="34"/>
        <v>0</v>
      </c>
      <c r="I117" s="26"/>
      <c r="J117" s="26"/>
      <c r="K117" s="26">
        <f t="shared" si="35"/>
        <v>0</v>
      </c>
    </row>
    <row r="118" spans="1:11" s="34" customFormat="1" ht="38.25" customHeight="1" x14ac:dyDescent="0.2">
      <c r="A118" s="45" t="s">
        <v>225</v>
      </c>
      <c r="B118" s="42" t="s">
        <v>226</v>
      </c>
      <c r="C118" s="26">
        <v>1163483700</v>
      </c>
      <c r="D118" s="28"/>
      <c r="E118" s="26">
        <f t="shared" si="33"/>
        <v>1163483700</v>
      </c>
      <c r="F118" s="26">
        <v>1334284700</v>
      </c>
      <c r="G118" s="28"/>
      <c r="H118" s="26">
        <f t="shared" si="34"/>
        <v>1334284700</v>
      </c>
      <c r="I118" s="26"/>
      <c r="J118" s="28"/>
      <c r="K118" s="26">
        <f t="shared" si="35"/>
        <v>0</v>
      </c>
    </row>
    <row r="119" spans="1:11" s="34" customFormat="1" ht="26.25" hidden="1" customHeight="1" x14ac:dyDescent="0.2">
      <c r="A119" s="45" t="s">
        <v>227</v>
      </c>
      <c r="B119" s="42" t="s">
        <v>228</v>
      </c>
      <c r="C119" s="26">
        <v>0</v>
      </c>
      <c r="D119" s="26"/>
      <c r="E119" s="26">
        <f t="shared" si="33"/>
        <v>0</v>
      </c>
      <c r="F119" s="26"/>
      <c r="G119" s="26"/>
      <c r="H119" s="26">
        <f t="shared" si="34"/>
        <v>0</v>
      </c>
      <c r="I119" s="26"/>
      <c r="J119" s="26"/>
      <c r="K119" s="26">
        <f t="shared" si="35"/>
        <v>0</v>
      </c>
    </row>
    <row r="120" spans="1:11" s="34" customFormat="1" x14ac:dyDescent="0.2">
      <c r="A120" s="20" t="s">
        <v>229</v>
      </c>
      <c r="B120" s="21" t="s">
        <v>230</v>
      </c>
      <c r="C120" s="26">
        <v>14800615.110000001</v>
      </c>
      <c r="D120" s="26"/>
      <c r="E120" s="26">
        <f t="shared" si="33"/>
        <v>14800615.110000001</v>
      </c>
      <c r="F120" s="26">
        <v>35480232.560000002</v>
      </c>
      <c r="G120" s="26"/>
      <c r="H120" s="26">
        <f t="shared" si="34"/>
        <v>35480232.560000002</v>
      </c>
      <c r="I120" s="26">
        <v>0</v>
      </c>
      <c r="J120" s="26"/>
      <c r="K120" s="26">
        <f t="shared" si="35"/>
        <v>0</v>
      </c>
    </row>
    <row r="121" spans="1:11" s="34" customFormat="1" x14ac:dyDescent="0.2">
      <c r="A121" s="20" t="s">
        <v>231</v>
      </c>
      <c r="B121" s="21" t="s">
        <v>232</v>
      </c>
      <c r="C121" s="26">
        <v>2716281.5</v>
      </c>
      <c r="D121" s="26"/>
      <c r="E121" s="26">
        <f t="shared" si="33"/>
        <v>2716281.5</v>
      </c>
      <c r="F121" s="26"/>
      <c r="G121" s="26"/>
      <c r="H121" s="26">
        <f t="shared" si="34"/>
        <v>0</v>
      </c>
      <c r="I121" s="26"/>
      <c r="J121" s="26"/>
      <c r="K121" s="26">
        <f t="shared" si="35"/>
        <v>0</v>
      </c>
    </row>
    <row r="122" spans="1:11" s="34" customFormat="1" ht="39.75" hidden="1" customHeight="1" x14ac:dyDescent="0.2">
      <c r="A122" s="20" t="s">
        <v>233</v>
      </c>
      <c r="B122" s="21" t="s">
        <v>234</v>
      </c>
      <c r="C122" s="26"/>
      <c r="D122" s="26"/>
      <c r="E122" s="26">
        <f t="shared" si="33"/>
        <v>0</v>
      </c>
      <c r="F122" s="26"/>
      <c r="G122" s="26"/>
      <c r="H122" s="26">
        <f t="shared" si="34"/>
        <v>0</v>
      </c>
      <c r="I122" s="26"/>
      <c r="J122" s="26"/>
      <c r="K122" s="26">
        <f t="shared" si="35"/>
        <v>0</v>
      </c>
    </row>
    <row r="123" spans="1:11" s="34" customFormat="1" ht="27" customHeight="1" x14ac:dyDescent="0.2">
      <c r="A123" s="20" t="s">
        <v>235</v>
      </c>
      <c r="B123" s="21" t="s">
        <v>236</v>
      </c>
      <c r="C123" s="26">
        <v>85000000</v>
      </c>
      <c r="D123" s="26"/>
      <c r="E123" s="26">
        <f t="shared" si="33"/>
        <v>85000000</v>
      </c>
      <c r="F123" s="26"/>
      <c r="G123" s="26"/>
      <c r="H123" s="26">
        <f t="shared" si="34"/>
        <v>0</v>
      </c>
      <c r="I123" s="26"/>
      <c r="J123" s="26"/>
      <c r="K123" s="26">
        <f t="shared" si="35"/>
        <v>0</v>
      </c>
    </row>
    <row r="124" spans="1:11" s="34" customFormat="1" ht="27" hidden="1" customHeight="1" x14ac:dyDescent="0.2">
      <c r="A124" s="20" t="s">
        <v>237</v>
      </c>
      <c r="B124" s="21" t="s">
        <v>238</v>
      </c>
      <c r="C124" s="26"/>
      <c r="D124" s="26"/>
      <c r="E124" s="26">
        <f t="shared" si="33"/>
        <v>0</v>
      </c>
      <c r="F124" s="26"/>
      <c r="G124" s="26"/>
      <c r="H124" s="26">
        <f t="shared" si="34"/>
        <v>0</v>
      </c>
      <c r="I124" s="26"/>
      <c r="J124" s="26"/>
      <c r="K124" s="26">
        <f t="shared" si="35"/>
        <v>0</v>
      </c>
    </row>
    <row r="125" spans="1:11" s="34" customFormat="1" ht="27" customHeight="1" x14ac:dyDescent="0.2">
      <c r="A125" s="20" t="s">
        <v>239</v>
      </c>
      <c r="B125" s="21" t="s">
        <v>240</v>
      </c>
      <c r="C125" s="26"/>
      <c r="D125" s="28"/>
      <c r="E125" s="26">
        <f t="shared" si="33"/>
        <v>0</v>
      </c>
      <c r="F125" s="26"/>
      <c r="G125" s="28"/>
      <c r="H125" s="26">
        <f t="shared" si="34"/>
        <v>0</v>
      </c>
      <c r="I125" s="26">
        <v>217559348.59</v>
      </c>
      <c r="J125" s="26"/>
      <c r="K125" s="26">
        <f t="shared" si="35"/>
        <v>217559348.59</v>
      </c>
    </row>
    <row r="126" spans="1:11" s="34" customFormat="1" x14ac:dyDescent="0.2">
      <c r="A126" s="48" t="s">
        <v>241</v>
      </c>
      <c r="B126" s="21" t="s">
        <v>242</v>
      </c>
      <c r="C126" s="26">
        <v>112185292.94</v>
      </c>
      <c r="D126" s="28">
        <v>1311.38</v>
      </c>
      <c r="E126" s="26">
        <f t="shared" si="33"/>
        <v>112186604.31999999</v>
      </c>
      <c r="F126" s="26">
        <v>103930066.09999999</v>
      </c>
      <c r="G126" s="30"/>
      <c r="H126" s="26">
        <f t="shared" si="34"/>
        <v>103930066.09999999</v>
      </c>
      <c r="I126" s="26">
        <v>103852767</v>
      </c>
      <c r="J126" s="28"/>
      <c r="K126" s="26">
        <f t="shared" si="35"/>
        <v>103852767</v>
      </c>
    </row>
    <row r="127" spans="1:11" s="34" customFormat="1" x14ac:dyDescent="0.2">
      <c r="A127" s="20" t="s">
        <v>243</v>
      </c>
      <c r="B127" s="21" t="s">
        <v>244</v>
      </c>
      <c r="C127" s="26">
        <f t="shared" ref="C127:K127" si="36">SUM(C128:C135)</f>
        <v>1834888896.4200001</v>
      </c>
      <c r="D127" s="26">
        <f t="shared" si="36"/>
        <v>-2366582</v>
      </c>
      <c r="E127" s="26">
        <f t="shared" si="36"/>
        <v>1832522314.4200001</v>
      </c>
      <c r="F127" s="26">
        <f t="shared" si="36"/>
        <v>1844291231.6600001</v>
      </c>
      <c r="G127" s="26">
        <f t="shared" si="36"/>
        <v>0</v>
      </c>
      <c r="H127" s="26">
        <f t="shared" si="36"/>
        <v>1844291231.6600001</v>
      </c>
      <c r="I127" s="26">
        <f t="shared" si="36"/>
        <v>1849428262.8299999</v>
      </c>
      <c r="J127" s="26">
        <f t="shared" si="36"/>
        <v>0</v>
      </c>
      <c r="K127" s="26">
        <f t="shared" si="36"/>
        <v>1849428262.8299999</v>
      </c>
    </row>
    <row r="128" spans="1:11" s="34" customFormat="1" ht="26.25" customHeight="1" x14ac:dyDescent="0.2">
      <c r="A128" s="20" t="s">
        <v>245</v>
      </c>
      <c r="B128" s="41" t="s">
        <v>246</v>
      </c>
      <c r="C128" s="26">
        <v>99377374</v>
      </c>
      <c r="D128" s="26">
        <v>-2366582</v>
      </c>
      <c r="E128" s="26">
        <f t="shared" ref="E128:E135" si="37">C128+D128</f>
        <v>97010792</v>
      </c>
      <c r="F128" s="26">
        <v>101022423</v>
      </c>
      <c r="G128" s="26"/>
      <c r="H128" s="26">
        <f t="shared" ref="H128:H135" si="38">F128+G128</f>
        <v>101022423</v>
      </c>
      <c r="I128" s="26">
        <v>100787748</v>
      </c>
      <c r="J128" s="26"/>
      <c r="K128" s="26">
        <f t="shared" ref="K128:K135" si="39">I128+J128</f>
        <v>100787748</v>
      </c>
    </row>
    <row r="129" spans="1:11" s="34" customFormat="1" ht="24.75" customHeight="1" x14ac:dyDescent="0.2">
      <c r="A129" s="49" t="s">
        <v>247</v>
      </c>
      <c r="B129" s="41" t="s">
        <v>248</v>
      </c>
      <c r="C129" s="26">
        <v>43317800</v>
      </c>
      <c r="D129" s="28">
        <v>0</v>
      </c>
      <c r="E129" s="26">
        <f t="shared" si="37"/>
        <v>43317800</v>
      </c>
      <c r="F129" s="26">
        <v>44240700</v>
      </c>
      <c r="G129" s="28">
        <v>0</v>
      </c>
      <c r="H129" s="26">
        <f t="shared" si="38"/>
        <v>44240700</v>
      </c>
      <c r="I129" s="26">
        <v>49295100</v>
      </c>
      <c r="J129" s="28">
        <v>0</v>
      </c>
      <c r="K129" s="26">
        <f t="shared" si="39"/>
        <v>49295100</v>
      </c>
    </row>
    <row r="130" spans="1:11" s="34" customFormat="1" ht="36" customHeight="1" x14ac:dyDescent="0.2">
      <c r="A130" s="49" t="s">
        <v>249</v>
      </c>
      <c r="B130" s="41" t="s">
        <v>250</v>
      </c>
      <c r="C130" s="26">
        <v>32869900</v>
      </c>
      <c r="D130" s="28"/>
      <c r="E130" s="26">
        <f t="shared" si="37"/>
        <v>32869900</v>
      </c>
      <c r="F130" s="26">
        <v>32869900</v>
      </c>
      <c r="G130" s="28"/>
      <c r="H130" s="26">
        <f t="shared" si="38"/>
        <v>32869900</v>
      </c>
      <c r="I130" s="26">
        <v>32869900</v>
      </c>
      <c r="J130" s="28"/>
      <c r="K130" s="26">
        <f t="shared" si="39"/>
        <v>32869900</v>
      </c>
    </row>
    <row r="131" spans="1:11" s="34" customFormat="1" ht="35.25" customHeight="1" x14ac:dyDescent="0.2">
      <c r="A131" s="49" t="s">
        <v>251</v>
      </c>
      <c r="B131" s="41" t="s">
        <v>252</v>
      </c>
      <c r="C131" s="26">
        <v>4262800</v>
      </c>
      <c r="D131" s="28"/>
      <c r="E131" s="26">
        <f t="shared" si="37"/>
        <v>4262800</v>
      </c>
      <c r="F131" s="26">
        <v>4262800</v>
      </c>
      <c r="G131" s="28"/>
      <c r="H131" s="26">
        <f t="shared" si="38"/>
        <v>4262800</v>
      </c>
      <c r="I131" s="26">
        <v>6394100</v>
      </c>
      <c r="J131" s="28"/>
      <c r="K131" s="26">
        <f t="shared" si="39"/>
        <v>6394100</v>
      </c>
    </row>
    <row r="132" spans="1:11" s="34" customFormat="1" ht="37.5" customHeight="1" x14ac:dyDescent="0.2">
      <c r="A132" s="49" t="s">
        <v>253</v>
      </c>
      <c r="B132" s="41" t="s">
        <v>254</v>
      </c>
      <c r="C132" s="26">
        <v>10405.290000000001</v>
      </c>
      <c r="D132" s="28"/>
      <c r="E132" s="26">
        <f t="shared" si="37"/>
        <v>10405.290000000001</v>
      </c>
      <c r="F132" s="26">
        <v>64788.09</v>
      </c>
      <c r="G132" s="28"/>
      <c r="H132" s="26">
        <f t="shared" si="38"/>
        <v>64788.09</v>
      </c>
      <c r="I132" s="26">
        <v>10138.68</v>
      </c>
      <c r="J132" s="28"/>
      <c r="K132" s="26">
        <f t="shared" si="39"/>
        <v>10138.68</v>
      </c>
    </row>
    <row r="133" spans="1:11" s="34" customFormat="1" hidden="1" x14ac:dyDescent="0.2">
      <c r="A133" s="45" t="s">
        <v>255</v>
      </c>
      <c r="B133" s="41" t="s">
        <v>256</v>
      </c>
      <c r="C133" s="26"/>
      <c r="D133" s="28"/>
      <c r="E133" s="26">
        <f t="shared" si="37"/>
        <v>0</v>
      </c>
      <c r="F133" s="26"/>
      <c r="G133" s="28"/>
      <c r="H133" s="26">
        <f t="shared" si="38"/>
        <v>0</v>
      </c>
      <c r="I133" s="26"/>
      <c r="J133" s="28"/>
      <c r="K133" s="26">
        <f t="shared" si="39"/>
        <v>0</v>
      </c>
    </row>
    <row r="134" spans="1:11" s="34" customFormat="1" ht="24.75" customHeight="1" x14ac:dyDescent="0.2">
      <c r="A134" s="49" t="s">
        <v>257</v>
      </c>
      <c r="B134" s="41" t="s">
        <v>258</v>
      </c>
      <c r="C134" s="26">
        <v>5162817.13</v>
      </c>
      <c r="D134" s="28"/>
      <c r="E134" s="26">
        <f t="shared" si="37"/>
        <v>5162817.13</v>
      </c>
      <c r="F134" s="26">
        <v>5349120.57</v>
      </c>
      <c r="G134" s="28"/>
      <c r="H134" s="26">
        <f t="shared" si="38"/>
        <v>5349120.57</v>
      </c>
      <c r="I134" s="26">
        <v>5542876.1500000004</v>
      </c>
      <c r="J134" s="28"/>
      <c r="K134" s="26">
        <f t="shared" si="39"/>
        <v>5542876.1500000004</v>
      </c>
    </row>
    <row r="135" spans="1:11" s="34" customFormat="1" x14ac:dyDescent="0.2">
      <c r="A135" s="49" t="s">
        <v>259</v>
      </c>
      <c r="B135" s="41" t="s">
        <v>260</v>
      </c>
      <c r="C135" s="26">
        <v>1649887800</v>
      </c>
      <c r="D135" s="28"/>
      <c r="E135" s="26">
        <f t="shared" si="37"/>
        <v>1649887800</v>
      </c>
      <c r="F135" s="26">
        <v>1656481500</v>
      </c>
      <c r="G135" s="28"/>
      <c r="H135" s="26">
        <f t="shared" si="38"/>
        <v>1656481500</v>
      </c>
      <c r="I135" s="26">
        <v>1654528400</v>
      </c>
      <c r="J135" s="28"/>
      <c r="K135" s="26">
        <f t="shared" si="39"/>
        <v>1654528400</v>
      </c>
    </row>
    <row r="136" spans="1:11" s="34" customFormat="1" ht="16.5" customHeight="1" x14ac:dyDescent="0.2">
      <c r="A136" s="49" t="s">
        <v>261</v>
      </c>
      <c r="B136" s="41" t="s">
        <v>262</v>
      </c>
      <c r="C136" s="26">
        <f t="shared" ref="C136:K136" si="40">SUM(C137:C144)</f>
        <v>120310400</v>
      </c>
      <c r="D136" s="26">
        <f t="shared" si="40"/>
        <v>53637146.600000001</v>
      </c>
      <c r="E136" s="26">
        <f t="shared" si="40"/>
        <v>173947546.59999999</v>
      </c>
      <c r="F136" s="26">
        <f>SUM(F137:F144)</f>
        <v>118784800</v>
      </c>
      <c r="G136" s="26">
        <f t="shared" si="40"/>
        <v>0</v>
      </c>
      <c r="H136" s="26">
        <f t="shared" si="40"/>
        <v>118784800</v>
      </c>
      <c r="I136" s="26">
        <f t="shared" si="40"/>
        <v>118784800</v>
      </c>
      <c r="J136" s="26">
        <f t="shared" si="40"/>
        <v>0</v>
      </c>
      <c r="K136" s="26">
        <f t="shared" si="40"/>
        <v>118784800</v>
      </c>
    </row>
    <row r="137" spans="1:11" s="34" customFormat="1" ht="77.25" customHeight="1" x14ac:dyDescent="0.2">
      <c r="A137" s="49" t="s">
        <v>263</v>
      </c>
      <c r="B137" s="41" t="s">
        <v>264</v>
      </c>
      <c r="C137" s="26">
        <v>2156100</v>
      </c>
      <c r="D137" s="26"/>
      <c r="E137" s="26">
        <f t="shared" ref="E137:E144" si="41">C137+D137</f>
        <v>2156100</v>
      </c>
      <c r="F137" s="26">
        <v>2156100</v>
      </c>
      <c r="G137" s="26"/>
      <c r="H137" s="26">
        <f>F137+G137</f>
        <v>2156100</v>
      </c>
      <c r="I137" s="26">
        <v>2156100</v>
      </c>
      <c r="J137" s="26"/>
      <c r="K137" s="26">
        <f>I137+J137</f>
        <v>2156100</v>
      </c>
    </row>
    <row r="138" spans="1:11" s="34" customFormat="1" ht="37.5" customHeight="1" x14ac:dyDescent="0.2">
      <c r="A138" s="49" t="s">
        <v>265</v>
      </c>
      <c r="B138" s="41" t="s">
        <v>266</v>
      </c>
      <c r="C138" s="26">
        <v>6339600</v>
      </c>
      <c r="D138" s="26"/>
      <c r="E138" s="26">
        <f t="shared" si="41"/>
        <v>6339600</v>
      </c>
      <c r="F138" s="26">
        <v>6386300</v>
      </c>
      <c r="G138" s="26"/>
      <c r="H138" s="26">
        <f>F138+G138</f>
        <v>6386300</v>
      </c>
      <c r="I138" s="26">
        <v>6386300</v>
      </c>
      <c r="J138" s="26"/>
      <c r="K138" s="26">
        <f>I138+J138</f>
        <v>6386300</v>
      </c>
    </row>
    <row r="139" spans="1:11" s="34" customFormat="1" ht="60" customHeight="1" x14ac:dyDescent="0.2">
      <c r="A139" s="49" t="s">
        <v>267</v>
      </c>
      <c r="B139" s="41" t="s">
        <v>268</v>
      </c>
      <c r="C139" s="26">
        <v>109243000</v>
      </c>
      <c r="D139" s="28"/>
      <c r="E139" s="26">
        <f t="shared" si="41"/>
        <v>109243000</v>
      </c>
      <c r="F139" s="26">
        <v>109243000</v>
      </c>
      <c r="G139" s="28"/>
      <c r="H139" s="26">
        <f>F139+G139</f>
        <v>109243000</v>
      </c>
      <c r="I139" s="26">
        <v>109243000</v>
      </c>
      <c r="J139" s="28"/>
      <c r="K139" s="26">
        <f>I139+J139</f>
        <v>109243000</v>
      </c>
    </row>
    <row r="140" spans="1:11" s="34" customFormat="1" ht="25.5" hidden="1" customHeight="1" x14ac:dyDescent="0.2">
      <c r="A140" s="49" t="s">
        <v>269</v>
      </c>
      <c r="B140" s="41" t="s">
        <v>270</v>
      </c>
      <c r="C140" s="26"/>
      <c r="D140" s="28"/>
      <c r="E140" s="26">
        <f t="shared" si="41"/>
        <v>0</v>
      </c>
      <c r="F140" s="26"/>
      <c r="G140" s="28"/>
      <c r="H140" s="26">
        <f>F140+G140</f>
        <v>0</v>
      </c>
      <c r="I140" s="26"/>
      <c r="J140" s="28"/>
      <c r="K140" s="26">
        <f>I140+J140</f>
        <v>0</v>
      </c>
    </row>
    <row r="141" spans="1:11" s="34" customFormat="1" ht="30.75" hidden="1" customHeight="1" x14ac:dyDescent="0.2">
      <c r="A141" s="49" t="s">
        <v>271</v>
      </c>
      <c r="B141" s="41" t="s">
        <v>272</v>
      </c>
      <c r="C141" s="26"/>
      <c r="D141" s="28"/>
      <c r="E141" s="26">
        <f t="shared" si="41"/>
        <v>0</v>
      </c>
      <c r="F141" s="26"/>
      <c r="G141" s="28"/>
      <c r="H141" s="26">
        <f>F141+G141</f>
        <v>0</v>
      </c>
      <c r="I141" s="26"/>
      <c r="J141" s="28"/>
      <c r="K141" s="26">
        <f>I141+J141</f>
        <v>0</v>
      </c>
    </row>
    <row r="142" spans="1:11" s="34" customFormat="1" ht="36.75" hidden="1" customHeight="1" x14ac:dyDescent="0.2">
      <c r="A142" s="49" t="s">
        <v>273</v>
      </c>
      <c r="B142" s="41" t="s">
        <v>274</v>
      </c>
      <c r="C142" s="26"/>
      <c r="D142" s="28"/>
      <c r="E142" s="26">
        <f t="shared" si="41"/>
        <v>0</v>
      </c>
      <c r="F142" s="26"/>
      <c r="G142" s="28"/>
      <c r="H142" s="26"/>
      <c r="I142" s="26"/>
      <c r="J142" s="28"/>
      <c r="K142" s="26"/>
    </row>
    <row r="143" spans="1:11" s="34" customFormat="1" ht="27.75" hidden="1" customHeight="1" x14ac:dyDescent="0.2">
      <c r="A143" s="49" t="s">
        <v>275</v>
      </c>
      <c r="B143" s="41" t="s">
        <v>276</v>
      </c>
      <c r="C143" s="26"/>
      <c r="D143" s="28"/>
      <c r="E143" s="26">
        <f t="shared" si="41"/>
        <v>0</v>
      </c>
      <c r="F143" s="26"/>
      <c r="G143" s="28"/>
      <c r="H143" s="26">
        <f>F143+G143</f>
        <v>0</v>
      </c>
      <c r="I143" s="26"/>
      <c r="J143" s="28"/>
      <c r="K143" s="26">
        <f>I143+J143</f>
        <v>0</v>
      </c>
    </row>
    <row r="144" spans="1:11" s="34" customFormat="1" ht="18.75" customHeight="1" x14ac:dyDescent="0.2">
      <c r="A144" s="50" t="s">
        <v>277</v>
      </c>
      <c r="B144" s="41" t="s">
        <v>278</v>
      </c>
      <c r="C144" s="26">
        <v>2571700</v>
      </c>
      <c r="D144" s="28">
        <f>23757200+3000000+26879946.6</f>
        <v>53637146.600000001</v>
      </c>
      <c r="E144" s="26">
        <f t="shared" si="41"/>
        <v>56208846.600000001</v>
      </c>
      <c r="F144" s="26">
        <v>999400</v>
      </c>
      <c r="G144" s="28"/>
      <c r="H144" s="26">
        <f>F144+G144</f>
        <v>999400</v>
      </c>
      <c r="I144" s="26">
        <v>999400</v>
      </c>
      <c r="J144" s="28"/>
      <c r="K144" s="26">
        <f>I144+J144</f>
        <v>999400</v>
      </c>
    </row>
    <row r="145" spans="1:11" s="34" customFormat="1" hidden="1" x14ac:dyDescent="0.2">
      <c r="A145" s="20" t="s">
        <v>279</v>
      </c>
      <c r="B145" s="21" t="s">
        <v>280</v>
      </c>
      <c r="C145" s="26">
        <f t="shared" ref="C145:E146" si="42">C146</f>
        <v>0</v>
      </c>
      <c r="D145" s="26">
        <f t="shared" si="42"/>
        <v>0</v>
      </c>
      <c r="E145" s="26">
        <f t="shared" si="42"/>
        <v>0</v>
      </c>
      <c r="F145" s="26"/>
      <c r="G145" s="26">
        <f t="shared" ref="G145:K146" si="43">G146</f>
        <v>0</v>
      </c>
      <c r="H145" s="26">
        <f t="shared" si="43"/>
        <v>0</v>
      </c>
      <c r="I145" s="26">
        <f t="shared" si="43"/>
        <v>0</v>
      </c>
      <c r="J145" s="26">
        <f t="shared" si="43"/>
        <v>0</v>
      </c>
      <c r="K145" s="26">
        <f t="shared" si="43"/>
        <v>0</v>
      </c>
    </row>
    <row r="146" spans="1:11" s="34" customFormat="1" hidden="1" x14ac:dyDescent="0.2">
      <c r="A146" s="49" t="s">
        <v>281</v>
      </c>
      <c r="B146" s="21" t="s">
        <v>282</v>
      </c>
      <c r="C146" s="26">
        <f t="shared" si="42"/>
        <v>0</v>
      </c>
      <c r="D146" s="26">
        <f t="shared" si="42"/>
        <v>0</v>
      </c>
      <c r="E146" s="26">
        <f t="shared" si="42"/>
        <v>0</v>
      </c>
      <c r="F146" s="26">
        <f>F147</f>
        <v>0</v>
      </c>
      <c r="G146" s="26">
        <f t="shared" si="43"/>
        <v>0</v>
      </c>
      <c r="H146" s="26">
        <f t="shared" si="43"/>
        <v>0</v>
      </c>
      <c r="I146" s="26">
        <f t="shared" si="43"/>
        <v>0</v>
      </c>
      <c r="J146" s="26">
        <f t="shared" si="43"/>
        <v>0</v>
      </c>
      <c r="K146" s="26">
        <f t="shared" si="43"/>
        <v>0</v>
      </c>
    </row>
    <row r="147" spans="1:11" s="34" customFormat="1" ht="11.25" hidden="1" customHeight="1" x14ac:dyDescent="0.2">
      <c r="A147" s="49" t="s">
        <v>283</v>
      </c>
      <c r="B147" s="21" t="s">
        <v>284</v>
      </c>
      <c r="C147" s="28"/>
      <c r="D147" s="28">
        <v>0</v>
      </c>
      <c r="E147" s="26">
        <f>C147+D147</f>
        <v>0</v>
      </c>
      <c r="F147" s="28"/>
      <c r="G147" s="28">
        <v>0</v>
      </c>
      <c r="H147" s="26">
        <f>F147+G147</f>
        <v>0</v>
      </c>
      <c r="I147" s="28"/>
      <c r="J147" s="28">
        <v>0</v>
      </c>
      <c r="K147" s="26">
        <f>I147+J147</f>
        <v>0</v>
      </c>
    </row>
    <row r="148" spans="1:11" s="34" customFormat="1" hidden="1" x14ac:dyDescent="0.2">
      <c r="A148" s="20" t="s">
        <v>285</v>
      </c>
      <c r="B148" s="21" t="s">
        <v>286</v>
      </c>
      <c r="C148" s="26">
        <f t="shared" ref="C148:K149" si="44">C149</f>
        <v>0</v>
      </c>
      <c r="D148" s="26">
        <f t="shared" si="44"/>
        <v>0</v>
      </c>
      <c r="E148" s="26">
        <f t="shared" si="44"/>
        <v>0</v>
      </c>
      <c r="F148" s="26">
        <f t="shared" si="44"/>
        <v>0</v>
      </c>
      <c r="G148" s="26">
        <f t="shared" si="44"/>
        <v>0</v>
      </c>
      <c r="H148" s="26">
        <f t="shared" si="44"/>
        <v>0</v>
      </c>
      <c r="I148" s="26">
        <f t="shared" si="44"/>
        <v>0</v>
      </c>
      <c r="J148" s="26">
        <f t="shared" si="44"/>
        <v>0</v>
      </c>
      <c r="K148" s="26">
        <f t="shared" si="44"/>
        <v>0</v>
      </c>
    </row>
    <row r="149" spans="1:11" s="34" customFormat="1" hidden="1" x14ac:dyDescent="0.2">
      <c r="A149" s="49" t="s">
        <v>287</v>
      </c>
      <c r="B149" s="21" t="s">
        <v>288</v>
      </c>
      <c r="C149" s="26">
        <f t="shared" si="44"/>
        <v>0</v>
      </c>
      <c r="D149" s="26">
        <f t="shared" si="44"/>
        <v>0</v>
      </c>
      <c r="E149" s="26">
        <f t="shared" si="44"/>
        <v>0</v>
      </c>
      <c r="F149" s="26">
        <f t="shared" si="44"/>
        <v>0</v>
      </c>
      <c r="G149" s="26">
        <f t="shared" si="44"/>
        <v>0</v>
      </c>
      <c r="H149" s="26">
        <f t="shared" si="44"/>
        <v>0</v>
      </c>
      <c r="I149" s="26">
        <f t="shared" si="44"/>
        <v>0</v>
      </c>
      <c r="J149" s="26">
        <f t="shared" si="44"/>
        <v>0</v>
      </c>
      <c r="K149" s="26">
        <f t="shared" si="44"/>
        <v>0</v>
      </c>
    </row>
    <row r="150" spans="1:11" s="34" customFormat="1" hidden="1" x14ac:dyDescent="0.2">
      <c r="A150" s="49" t="s">
        <v>287</v>
      </c>
      <c r="B150" s="21" t="s">
        <v>289</v>
      </c>
      <c r="C150" s="28"/>
      <c r="D150" s="28">
        <v>0</v>
      </c>
      <c r="E150" s="26">
        <f>C150+D150</f>
        <v>0</v>
      </c>
      <c r="F150" s="28"/>
      <c r="G150" s="28">
        <v>0</v>
      </c>
      <c r="H150" s="26">
        <f>F150+G150</f>
        <v>0</v>
      </c>
      <c r="I150" s="28"/>
      <c r="J150" s="28">
        <v>0</v>
      </c>
      <c r="K150" s="26">
        <f>I150+J150</f>
        <v>0</v>
      </c>
    </row>
    <row r="151" spans="1:11" s="34" customFormat="1" ht="36" x14ac:dyDescent="0.2">
      <c r="A151" s="49" t="s">
        <v>290</v>
      </c>
      <c r="B151" s="21" t="s">
        <v>291</v>
      </c>
      <c r="C151" s="26">
        <f t="shared" ref="C151:K151" si="45">C152</f>
        <v>57743183.640000001</v>
      </c>
      <c r="D151" s="26">
        <f t="shared" si="45"/>
        <v>0</v>
      </c>
      <c r="E151" s="26">
        <f t="shared" si="45"/>
        <v>57743183.640000001</v>
      </c>
      <c r="F151" s="26">
        <f t="shared" si="45"/>
        <v>0</v>
      </c>
      <c r="G151" s="26">
        <f t="shared" si="45"/>
        <v>0</v>
      </c>
      <c r="H151" s="26">
        <f t="shared" si="45"/>
        <v>0</v>
      </c>
      <c r="I151" s="26">
        <f t="shared" si="45"/>
        <v>0</v>
      </c>
      <c r="J151" s="26">
        <f t="shared" si="45"/>
        <v>0</v>
      </c>
      <c r="K151" s="26">
        <f t="shared" si="45"/>
        <v>0</v>
      </c>
    </row>
    <row r="152" spans="1:11" s="34" customFormat="1" ht="14.25" customHeight="1" x14ac:dyDescent="0.2">
      <c r="A152" s="49" t="s">
        <v>292</v>
      </c>
      <c r="B152" s="21" t="s">
        <v>293</v>
      </c>
      <c r="C152" s="26">
        <f t="shared" ref="C152:K152" si="46">C154+C153</f>
        <v>57743183.640000001</v>
      </c>
      <c r="D152" s="26">
        <f t="shared" si="46"/>
        <v>0</v>
      </c>
      <c r="E152" s="26">
        <f t="shared" si="46"/>
        <v>57743183.640000001</v>
      </c>
      <c r="F152" s="26">
        <f t="shared" si="46"/>
        <v>0</v>
      </c>
      <c r="G152" s="26">
        <f t="shared" si="46"/>
        <v>0</v>
      </c>
      <c r="H152" s="26">
        <f t="shared" si="46"/>
        <v>0</v>
      </c>
      <c r="I152" s="26">
        <f t="shared" si="46"/>
        <v>0</v>
      </c>
      <c r="J152" s="26">
        <f t="shared" si="46"/>
        <v>0</v>
      </c>
      <c r="K152" s="26">
        <f t="shared" si="46"/>
        <v>0</v>
      </c>
    </row>
    <row r="153" spans="1:11" s="34" customFormat="1" ht="24" x14ac:dyDescent="0.2">
      <c r="A153" s="49" t="s">
        <v>294</v>
      </c>
      <c r="B153" s="21" t="s">
        <v>295</v>
      </c>
      <c r="C153" s="26">
        <v>57743183.640000001</v>
      </c>
      <c r="D153" s="28"/>
      <c r="E153" s="26">
        <f>C153+D153</f>
        <v>57743183.640000001</v>
      </c>
      <c r="F153" s="26"/>
      <c r="G153" s="28"/>
      <c r="H153" s="26">
        <f>F153+G153</f>
        <v>0</v>
      </c>
      <c r="I153" s="26"/>
      <c r="J153" s="28"/>
      <c r="K153" s="26">
        <f>I153+J153</f>
        <v>0</v>
      </c>
    </row>
    <row r="154" spans="1:11" s="34" customFormat="1" ht="24" hidden="1" x14ac:dyDescent="0.2">
      <c r="A154" s="50" t="s">
        <v>296</v>
      </c>
      <c r="B154" s="21" t="s">
        <v>297</v>
      </c>
      <c r="C154" s="26"/>
      <c r="D154" s="28"/>
      <c r="E154" s="26">
        <f>C154+D154</f>
        <v>0</v>
      </c>
      <c r="F154" s="26"/>
      <c r="G154" s="28"/>
      <c r="H154" s="26">
        <f>F154+G154</f>
        <v>0</v>
      </c>
      <c r="I154" s="26"/>
      <c r="J154" s="28"/>
      <c r="K154" s="26">
        <f>I154+J154</f>
        <v>0</v>
      </c>
    </row>
    <row r="155" spans="1:11" s="34" customFormat="1" ht="24" hidden="1" x14ac:dyDescent="0.2">
      <c r="A155" s="50" t="s">
        <v>298</v>
      </c>
      <c r="B155" s="21" t="s">
        <v>299</v>
      </c>
      <c r="C155" s="28">
        <f>C156</f>
        <v>0</v>
      </c>
      <c r="D155" s="28"/>
      <c r="E155" s="26">
        <f>E156</f>
        <v>0</v>
      </c>
      <c r="F155" s="28">
        <f>F156</f>
        <v>0</v>
      </c>
      <c r="G155" s="28"/>
      <c r="H155" s="26">
        <f t="shared" ref="H155:K156" si="47">H156</f>
        <v>0</v>
      </c>
      <c r="I155" s="28">
        <f t="shared" si="47"/>
        <v>0</v>
      </c>
      <c r="J155" s="28">
        <f t="shared" si="47"/>
        <v>0</v>
      </c>
      <c r="K155" s="26">
        <f t="shared" si="47"/>
        <v>0</v>
      </c>
    </row>
    <row r="156" spans="1:11" s="34" customFormat="1" ht="24" hidden="1" x14ac:dyDescent="0.2">
      <c r="A156" s="50" t="s">
        <v>300</v>
      </c>
      <c r="B156" s="21" t="s">
        <v>301</v>
      </c>
      <c r="C156" s="28">
        <f>C157</f>
        <v>0</v>
      </c>
      <c r="D156" s="28"/>
      <c r="E156" s="26">
        <f>E157</f>
        <v>0</v>
      </c>
      <c r="F156" s="28">
        <f>F157</f>
        <v>0</v>
      </c>
      <c r="G156" s="28"/>
      <c r="H156" s="26">
        <f t="shared" si="47"/>
        <v>0</v>
      </c>
      <c r="I156" s="28">
        <f t="shared" si="47"/>
        <v>0</v>
      </c>
      <c r="J156" s="28">
        <f t="shared" si="47"/>
        <v>0</v>
      </c>
      <c r="K156" s="26">
        <f t="shared" si="47"/>
        <v>0</v>
      </c>
    </row>
    <row r="157" spans="1:11" s="34" customFormat="1" ht="24" hidden="1" x14ac:dyDescent="0.2">
      <c r="A157" s="50" t="s">
        <v>302</v>
      </c>
      <c r="B157" s="21" t="s">
        <v>303</v>
      </c>
      <c r="C157" s="26">
        <v>0</v>
      </c>
      <c r="D157" s="28"/>
      <c r="E157" s="26">
        <f>C157+D157</f>
        <v>0</v>
      </c>
      <c r="F157" s="26">
        <v>0</v>
      </c>
      <c r="G157" s="28"/>
      <c r="H157" s="26">
        <f>F157+G157</f>
        <v>0</v>
      </c>
      <c r="I157" s="26">
        <v>0</v>
      </c>
      <c r="J157" s="28"/>
      <c r="K157" s="26">
        <f>I157+J157</f>
        <v>0</v>
      </c>
    </row>
    <row r="158" spans="1:11" s="34" customFormat="1" x14ac:dyDescent="0.2">
      <c r="A158" s="55" t="s">
        <v>304</v>
      </c>
      <c r="B158" s="56"/>
      <c r="C158" s="31">
        <f t="shared" ref="C158:K158" si="48">C95+C11</f>
        <v>5891335779.6100006</v>
      </c>
      <c r="D158" s="31">
        <f t="shared" si="48"/>
        <v>105211089.11000001</v>
      </c>
      <c r="E158" s="31">
        <f t="shared" si="48"/>
        <v>5996546868.7199993</v>
      </c>
      <c r="F158" s="31">
        <f t="shared" si="48"/>
        <v>5835831201.1800003</v>
      </c>
      <c r="G158" s="31">
        <f t="shared" si="48"/>
        <v>0</v>
      </c>
      <c r="H158" s="31">
        <f t="shared" si="48"/>
        <v>5835831201.1800003</v>
      </c>
      <c r="I158" s="31">
        <f t="shared" si="48"/>
        <v>4953214269.7200003</v>
      </c>
      <c r="J158" s="31">
        <f t="shared" si="48"/>
        <v>0</v>
      </c>
      <c r="K158" s="31">
        <f t="shared" si="48"/>
        <v>4953214269.7200003</v>
      </c>
    </row>
    <row r="159" spans="1:11" x14ac:dyDescent="0.2">
      <c r="A159" s="3" t="s">
        <v>305</v>
      </c>
    </row>
    <row r="160" spans="1:11" x14ac:dyDescent="0.2">
      <c r="F160" s="12"/>
      <c r="G160" s="12"/>
      <c r="I160" s="12"/>
      <c r="J160" s="12"/>
    </row>
    <row r="161" spans="9:11" x14ac:dyDescent="0.2">
      <c r="I161" s="13"/>
      <c r="J161" s="24"/>
      <c r="K161" s="13"/>
    </row>
    <row r="162" spans="9:11" x14ac:dyDescent="0.2">
      <c r="I162" s="13"/>
      <c r="J162" s="24"/>
      <c r="K162" s="13"/>
    </row>
  </sheetData>
  <mergeCells count="6">
    <mergeCell ref="A1:K1"/>
    <mergeCell ref="A2:K2"/>
    <mergeCell ref="A3:K3"/>
    <mergeCell ref="A7:K7"/>
    <mergeCell ref="A158:B158"/>
    <mergeCell ref="E4:K4"/>
  </mergeCells>
  <pageMargins left="0.70866141732283472" right="0.70866141732283472" top="0.74803149606299213" bottom="0.15748031496062992" header="0.31496062992125984" footer="0.31496062992125984"/>
  <pageSetup paperSize="9" scale="56" fitToHeight="10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2.доходы</vt:lpstr>
      <vt:lpstr>'2.доходы'!Область_печати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Агаркова ОН</dc:creator>
  <cp:lastModifiedBy>Агаркова ОН</cp:lastModifiedBy>
  <cp:lastPrinted>2025-04-18T06:14:46Z</cp:lastPrinted>
  <dcterms:created xsi:type="dcterms:W3CDTF">2025-04-18T06:03:43Z</dcterms:created>
  <dcterms:modified xsi:type="dcterms:W3CDTF">2025-04-18T06:14:51Z</dcterms:modified>
</cp:coreProperties>
</file>